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35" windowHeight="5730" activeTab="3"/>
  </bookViews>
  <sheets>
    <sheet name="datos" sheetId="1" r:id="rId1"/>
    <sheet name="consumo de agua cc2.5" sheetId="2" r:id="rId2"/>
    <sheet name="consumo agua en casa" sheetId="3" r:id="rId3"/>
    <sheet name="comparativo" sheetId="4" r:id="rId4"/>
  </sheets>
  <definedNames/>
  <calcPr fullCalcOnLoad="1"/>
</workbook>
</file>

<file path=xl/sharedStrings.xml><?xml version="1.0" encoding="utf-8"?>
<sst xmlns="http://schemas.openxmlformats.org/spreadsheetml/2006/main" count="88" uniqueCount="66">
  <si>
    <t>Un tanque de jarabe terminado de Coca-Cola</t>
  </si>
  <si>
    <t>Lts</t>
  </si>
  <si>
    <t>Azúcar para un tanque de jatabe terminado de Coca-Cola</t>
  </si>
  <si>
    <t>kg</t>
  </si>
  <si>
    <t xml:space="preserve">1 unidad de concentrado </t>
  </si>
  <si>
    <t xml:space="preserve">con un costo de </t>
  </si>
  <si>
    <t>1 unidad de conservador (ácido fosfórico)</t>
  </si>
  <si>
    <t>Relación de jarabe terminado Vs Agua para preparar bebida</t>
  </si>
  <si>
    <t>a 1</t>
  </si>
  <si>
    <t>rendimiento de jarabe para 1 caja de Coca-Cola 2 Lts (16 Lts de bebida)</t>
  </si>
  <si>
    <t>Factor de jarabe utilizado por cada litro de bebida</t>
  </si>
  <si>
    <t>Lts de jarabe</t>
  </si>
  <si>
    <t>Cantidad de bebida que se prepara con un tanque de jarabe</t>
  </si>
  <si>
    <t>Lo que corresponde a esta cantidad de agua</t>
  </si>
  <si>
    <t>La velocidad en línea 2 para Coca-Cola 2 Lts</t>
  </si>
  <si>
    <t>botellas por hora</t>
  </si>
  <si>
    <t>Por tanto, en una hora se producen esta cantidad de bebida</t>
  </si>
  <si>
    <t xml:space="preserve">hrs </t>
  </si>
  <si>
    <t>min</t>
  </si>
  <si>
    <t>Por lo que un tanque de jarabe se consume en</t>
  </si>
  <si>
    <t>Coca-Cola</t>
  </si>
  <si>
    <t>En una hora se consume esta cantidad de agua</t>
  </si>
  <si>
    <t>de agua</t>
  </si>
  <si>
    <t>LÍNEA DE PRODUCCIÓN 1</t>
  </si>
  <si>
    <t>PRODUCCIÓN DE COCA-COLA 2.5 LTS</t>
  </si>
  <si>
    <t>bph</t>
  </si>
  <si>
    <t>Bebida preparada/h</t>
  </si>
  <si>
    <t>Agua utilizada/h</t>
  </si>
  <si>
    <t>Cajas producidas en 8h</t>
  </si>
  <si>
    <t>cajas físicas</t>
  </si>
  <si>
    <t>Cajas producidas en 16h</t>
  </si>
  <si>
    <t>Bebida preparada en 16h</t>
  </si>
  <si>
    <t>Agua utilizada en 16h</t>
  </si>
  <si>
    <t>Velocidad (100% eficiencia)</t>
  </si>
  <si>
    <t>Cantidad</t>
  </si>
  <si>
    <t>Unidades</t>
  </si>
  <si>
    <t>Concepto</t>
  </si>
  <si>
    <t>LÍNEA DE PRODUCCIÓN 2</t>
  </si>
  <si>
    <t>Un turno de producción equivale a 8 horas producidas</t>
  </si>
  <si>
    <t>Total de agua utilizada en ambas líneas</t>
  </si>
  <si>
    <t>Consumo de agua en una casa habitación de San Cristóbal</t>
  </si>
  <si>
    <t>Lunes</t>
  </si>
  <si>
    <t>Martes</t>
  </si>
  <si>
    <t>Miércoles</t>
  </si>
  <si>
    <t>Jueves</t>
  </si>
  <si>
    <t>Viernes</t>
  </si>
  <si>
    <t>Sábado</t>
  </si>
  <si>
    <t>Domingo</t>
  </si>
  <si>
    <t>Lavado de trastes</t>
  </si>
  <si>
    <t>Lavado de ropa</t>
  </si>
  <si>
    <t>Total</t>
  </si>
  <si>
    <t>Aseo personal (bañarse, rasurarse, etc.)</t>
  </si>
  <si>
    <t>Descargas en Baño</t>
  </si>
  <si>
    <t>Promedio Diario</t>
  </si>
  <si>
    <t>*Los consumos están expresados en litros</t>
  </si>
  <si>
    <t>**Se considera a 4 habitantes por casa habitación</t>
  </si>
  <si>
    <t>***los 4 habitantes de la casa se bañan diariamente</t>
  </si>
  <si>
    <t>Consumo de Agua (Lts)</t>
  </si>
  <si>
    <t>Producción Coca-Cola 2.5 en línea 1</t>
  </si>
  <si>
    <t>Producción Coca-Cola 2.5 en línea 2</t>
  </si>
  <si>
    <t>Producción Coca-Cola 2.5 en ambas líneas</t>
  </si>
  <si>
    <t>Casa habitación de San Cristóbal</t>
  </si>
  <si>
    <t>Relación de Producción de CC 2.5 Lts/Casa habitación</t>
  </si>
  <si>
    <t>Por tanto, la cantidad de agua consumida en una producción de Coca-Cola 2.5 Lts con 2 turnos de ambas líneas de la planta, equivale al consumo que tienen 223 familias sancristobalenses</t>
  </si>
  <si>
    <t>Comparativa de cosumo de agua de produccíon de Coca-Cola 2.5 Lts Vs consumo en casa habitación de San Cristóbal de Las Casas, Chiapas, México.</t>
  </si>
  <si>
    <t>ELABORACIÓN: Otros Mundos, AC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</si>
</sst>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" fillId="0" borderId="21" xfId="0" applyFont="1" applyBorder="1" applyAlignment="1">
      <alignment/>
    </xf>
    <xf numFmtId="1" fontId="2" fillId="2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6" borderId="2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1" fontId="0" fillId="7" borderId="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 shrinkToFit="1"/>
    </xf>
    <xf numFmtId="165" fontId="0" fillId="0" borderId="0" xfId="0" applyNumberFormat="1" applyAlignment="1">
      <alignment horizontal="center" vertical="center" wrapText="1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1</xdr:col>
      <xdr:colOff>2076450</xdr:colOff>
      <xdr:row>17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47925"/>
          <a:ext cx="207645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B30" sqref="B30"/>
    </sheetView>
  </sheetViews>
  <sheetFormatPr defaultColWidth="11.421875" defaultRowHeight="12.75"/>
  <cols>
    <col min="1" max="1" width="9.140625" style="1" customWidth="1"/>
    <col min="2" max="4" width="11.421875" style="1" customWidth="1"/>
    <col min="5" max="5" width="18.8515625" style="1" customWidth="1"/>
    <col min="6" max="6" width="11.421875" style="1" customWidth="1"/>
    <col min="7" max="7" width="12.57421875" style="1" customWidth="1"/>
    <col min="8" max="16384" width="11.421875" style="1" customWidth="1"/>
  </cols>
  <sheetData>
    <row r="3" spans="1:7" ht="12.75">
      <c r="A3" s="53" t="s">
        <v>0</v>
      </c>
      <c r="B3" s="53"/>
      <c r="C3" s="53"/>
      <c r="D3" s="53"/>
      <c r="E3" s="53"/>
      <c r="F3" s="3">
        <v>16500</v>
      </c>
      <c r="G3" s="3" t="s">
        <v>1</v>
      </c>
    </row>
    <row r="4" spans="1:7" ht="12.75">
      <c r="A4" s="54" t="s">
        <v>2</v>
      </c>
      <c r="B4" s="54"/>
      <c r="C4" s="54"/>
      <c r="D4" s="54"/>
      <c r="E4" s="54"/>
      <c r="F4" s="1">
        <v>11200</v>
      </c>
      <c r="G4" s="1" t="s">
        <v>3</v>
      </c>
    </row>
    <row r="5" spans="1:10" ht="12.75">
      <c r="A5" s="54" t="s">
        <v>4</v>
      </c>
      <c r="B5" s="54"/>
      <c r="C5" s="54"/>
      <c r="D5" s="54"/>
      <c r="E5" s="54"/>
      <c r="F5" s="1">
        <v>100</v>
      </c>
      <c r="G5" s="1" t="s">
        <v>3</v>
      </c>
      <c r="H5" s="55" t="s">
        <v>5</v>
      </c>
      <c r="I5" s="55"/>
      <c r="J5" s="56">
        <v>100000</v>
      </c>
    </row>
    <row r="6" spans="1:10" ht="12.75">
      <c r="A6" s="54" t="s">
        <v>6</v>
      </c>
      <c r="B6" s="54"/>
      <c r="C6" s="54"/>
      <c r="D6" s="54"/>
      <c r="E6" s="54"/>
      <c r="F6" s="1">
        <v>100</v>
      </c>
      <c r="G6" s="1" t="s">
        <v>3</v>
      </c>
      <c r="H6" s="55"/>
      <c r="I6" s="55"/>
      <c r="J6" s="56"/>
    </row>
    <row r="7" spans="1:7" ht="12.75">
      <c r="A7" s="54" t="s">
        <v>7</v>
      </c>
      <c r="B7" s="54"/>
      <c r="C7" s="54"/>
      <c r="D7" s="54"/>
      <c r="E7" s="54"/>
      <c r="F7" s="1">
        <v>5.4</v>
      </c>
      <c r="G7" s="1" t="s">
        <v>8</v>
      </c>
    </row>
    <row r="8" spans="1:6" ht="12.75">
      <c r="A8" s="54" t="s">
        <v>9</v>
      </c>
      <c r="B8" s="54"/>
      <c r="C8" s="54"/>
      <c r="D8" s="54"/>
      <c r="E8" s="54"/>
      <c r="F8" s="1">
        <v>2.5</v>
      </c>
    </row>
    <row r="9" spans="1:7" ht="12.75">
      <c r="A9" s="53" t="s">
        <v>10</v>
      </c>
      <c r="B9" s="53"/>
      <c r="C9" s="53"/>
      <c r="D9" s="53"/>
      <c r="E9" s="53"/>
      <c r="F9" s="3">
        <f>(2.5/16)*1</f>
        <v>0.15625</v>
      </c>
      <c r="G9" s="3" t="s">
        <v>11</v>
      </c>
    </row>
    <row r="11" spans="1:7" ht="12.75">
      <c r="A11" s="53" t="s">
        <v>12</v>
      </c>
      <c r="B11" s="53"/>
      <c r="C11" s="53"/>
      <c r="D11" s="53"/>
      <c r="E11" s="53"/>
      <c r="F11" s="3">
        <f>F3/F9</f>
        <v>105600</v>
      </c>
      <c r="G11" s="3" t="s">
        <v>1</v>
      </c>
    </row>
    <row r="12" spans="1:7" ht="12.75">
      <c r="A12" s="53" t="s">
        <v>13</v>
      </c>
      <c r="B12" s="53"/>
      <c r="C12" s="53"/>
      <c r="D12" s="53"/>
      <c r="E12" s="53"/>
      <c r="F12" s="3">
        <f>F11-F3</f>
        <v>89100</v>
      </c>
      <c r="G12" s="3" t="s">
        <v>1</v>
      </c>
    </row>
    <row r="14" spans="1:7" ht="12.75">
      <c r="A14" s="54" t="s">
        <v>14</v>
      </c>
      <c r="B14" s="54"/>
      <c r="C14" s="54"/>
      <c r="D14" s="54"/>
      <c r="E14" s="54"/>
      <c r="F14" s="1">
        <v>17000</v>
      </c>
      <c r="G14" s="2" t="s">
        <v>15</v>
      </c>
    </row>
    <row r="15" spans="1:8" ht="12.75">
      <c r="A15" s="54" t="s">
        <v>16</v>
      </c>
      <c r="B15" s="54"/>
      <c r="C15" s="54"/>
      <c r="D15" s="54"/>
      <c r="E15" s="54"/>
      <c r="F15" s="1">
        <f>F14*2</f>
        <v>34000</v>
      </c>
      <c r="G15" s="1" t="s">
        <v>1</v>
      </c>
      <c r="H15" s="1" t="s">
        <v>20</v>
      </c>
    </row>
    <row r="16" spans="1:9" ht="12.75">
      <c r="A16" s="53" t="s">
        <v>21</v>
      </c>
      <c r="B16" s="53"/>
      <c r="C16" s="53"/>
      <c r="D16" s="53"/>
      <c r="E16" s="53"/>
      <c r="F16" s="4">
        <f>F12/F17</f>
        <v>28687.5</v>
      </c>
      <c r="G16" s="3" t="s">
        <v>1</v>
      </c>
      <c r="H16" s="4" t="s">
        <v>22</v>
      </c>
      <c r="I16" s="3"/>
    </row>
    <row r="17" spans="1:9" ht="12.75">
      <c r="A17" s="53" t="s">
        <v>19</v>
      </c>
      <c r="B17" s="53"/>
      <c r="C17" s="53"/>
      <c r="D17" s="53"/>
      <c r="E17" s="53"/>
      <c r="F17" s="4">
        <f>F11/F15</f>
        <v>3.1058823529411765</v>
      </c>
      <c r="G17" s="3" t="s">
        <v>17</v>
      </c>
      <c r="H17" s="4">
        <f>(F17-3)*60</f>
        <v>6.352941176470592</v>
      </c>
      <c r="I17" s="3" t="s">
        <v>18</v>
      </c>
    </row>
    <row r="21" ht="12.75">
      <c r="E21" s="1">
        <f>1300*8</f>
        <v>10400</v>
      </c>
    </row>
    <row r="22" ht="12.75">
      <c r="E22" s="1">
        <f>+E21*2</f>
        <v>20800</v>
      </c>
    </row>
    <row r="23" ht="12.75">
      <c r="E23" s="1">
        <f>+E22/6.4</f>
        <v>3250</v>
      </c>
    </row>
    <row r="24" ht="12.75">
      <c r="E24" s="1">
        <f>+E23*5.4</f>
        <v>17550</v>
      </c>
    </row>
  </sheetData>
  <mergeCells count="15">
    <mergeCell ref="A3:E3"/>
    <mergeCell ref="A4:E4"/>
    <mergeCell ref="A5:E5"/>
    <mergeCell ref="A14:E14"/>
    <mergeCell ref="A7:E7"/>
    <mergeCell ref="A6:E6"/>
    <mergeCell ref="H5:I6"/>
    <mergeCell ref="J5:J6"/>
    <mergeCell ref="A15:E15"/>
    <mergeCell ref="A16:E16"/>
    <mergeCell ref="A17:E17"/>
    <mergeCell ref="A8:E8"/>
    <mergeCell ref="A9:E9"/>
    <mergeCell ref="A11:E11"/>
    <mergeCell ref="A12:E12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0"/>
  <sheetViews>
    <sheetView showGridLines="0" workbookViewId="0" topLeftCell="A1">
      <selection activeCell="E14" sqref="E14"/>
    </sheetView>
  </sheetViews>
  <sheetFormatPr defaultColWidth="11.421875" defaultRowHeight="12.75"/>
  <cols>
    <col min="2" max="2" width="24.28125" style="0" customWidth="1"/>
    <col min="3" max="3" width="11.421875" style="1" customWidth="1"/>
    <col min="4" max="4" width="12.140625" style="0" customWidth="1"/>
    <col min="6" max="6" width="12.421875" style="0" customWidth="1"/>
  </cols>
  <sheetData>
    <row r="3" ht="13.5" thickBot="1"/>
    <row r="4" spans="2:6" ht="13.5" thickBot="1">
      <c r="B4" s="63" t="s">
        <v>24</v>
      </c>
      <c r="C4" s="64"/>
      <c r="D4" s="64"/>
      <c r="E4" s="64"/>
      <c r="F4" s="65"/>
    </row>
    <row r="5" ht="13.5" thickBot="1"/>
    <row r="6" spans="2:6" ht="13.5" thickBot="1">
      <c r="B6" s="34"/>
      <c r="C6" s="60" t="s">
        <v>23</v>
      </c>
      <c r="D6" s="61"/>
      <c r="E6" s="61" t="s">
        <v>37</v>
      </c>
      <c r="F6" s="62"/>
    </row>
    <row r="7" spans="2:6" ht="13.5" thickBot="1">
      <c r="B7" s="35" t="s">
        <v>36</v>
      </c>
      <c r="C7" s="36" t="s">
        <v>34</v>
      </c>
      <c r="D7" s="36" t="s">
        <v>35</v>
      </c>
      <c r="E7" s="36" t="s">
        <v>34</v>
      </c>
      <c r="F7" s="37" t="s">
        <v>35</v>
      </c>
    </row>
    <row r="8" spans="2:6" ht="12.75">
      <c r="B8" s="38" t="s">
        <v>33</v>
      </c>
      <c r="C8" s="16">
        <v>10400</v>
      </c>
      <c r="D8" s="16" t="s">
        <v>25</v>
      </c>
      <c r="E8" s="16">
        <v>14000</v>
      </c>
      <c r="F8" s="17" t="s">
        <v>25</v>
      </c>
    </row>
    <row r="9" spans="2:6" ht="12.75">
      <c r="B9" s="39" t="s">
        <v>26</v>
      </c>
      <c r="C9" s="5">
        <f>+C8*2.5</f>
        <v>26000</v>
      </c>
      <c r="D9" s="5" t="s">
        <v>1</v>
      </c>
      <c r="E9" s="5">
        <f>+E8*2.5</f>
        <v>35000</v>
      </c>
      <c r="F9" s="12" t="s">
        <v>1</v>
      </c>
    </row>
    <row r="10" spans="2:6" ht="12.75">
      <c r="B10" s="40" t="s">
        <v>27</v>
      </c>
      <c r="C10" s="7">
        <f>(C9/6.4)*5.4</f>
        <v>21937.5</v>
      </c>
      <c r="D10" s="7" t="s">
        <v>1</v>
      </c>
      <c r="E10" s="7">
        <f>(E9/6.4)*5.4</f>
        <v>29531.250000000004</v>
      </c>
      <c r="F10" s="41" t="s">
        <v>1</v>
      </c>
    </row>
    <row r="11" spans="2:6" ht="12.75">
      <c r="B11" s="39" t="s">
        <v>28</v>
      </c>
      <c r="C11" s="5">
        <f>(C8*8)/8</f>
        <v>10400</v>
      </c>
      <c r="D11" s="5" t="s">
        <v>29</v>
      </c>
      <c r="E11" s="5">
        <f>(E8*8)/8</f>
        <v>14000</v>
      </c>
      <c r="F11" s="12" t="s">
        <v>29</v>
      </c>
    </row>
    <row r="12" spans="2:6" ht="12.75">
      <c r="B12" s="39" t="s">
        <v>30</v>
      </c>
      <c r="C12" s="5">
        <f>+C11*2</f>
        <v>20800</v>
      </c>
      <c r="D12" s="5" t="s">
        <v>29</v>
      </c>
      <c r="E12" s="5">
        <f>+E11*2</f>
        <v>28000</v>
      </c>
      <c r="F12" s="12" t="s">
        <v>29</v>
      </c>
    </row>
    <row r="13" spans="2:6" ht="12.75">
      <c r="B13" s="39" t="s">
        <v>31</v>
      </c>
      <c r="C13" s="5">
        <f>(C12*8)*2.5</f>
        <v>416000</v>
      </c>
      <c r="D13" s="5" t="s">
        <v>1</v>
      </c>
      <c r="E13" s="5">
        <f>(E12*8)*2.5</f>
        <v>560000</v>
      </c>
      <c r="F13" s="12" t="s">
        <v>1</v>
      </c>
    </row>
    <row r="14" spans="2:6" ht="13.5" thickBot="1">
      <c r="B14" s="42" t="s">
        <v>32</v>
      </c>
      <c r="C14" s="43">
        <f>(C13/6.4)*5.4</f>
        <v>351000</v>
      </c>
      <c r="D14" s="43" t="s">
        <v>1</v>
      </c>
      <c r="E14" s="43">
        <f>(E13/6.4)*5.4</f>
        <v>472500.00000000006</v>
      </c>
      <c r="F14" s="44" t="s">
        <v>1</v>
      </c>
    </row>
    <row r="15" ht="13.5" thickBot="1"/>
    <row r="16" spans="2:6" ht="13.5" thickBot="1">
      <c r="B16" s="57" t="s">
        <v>39</v>
      </c>
      <c r="C16" s="58"/>
      <c r="D16" s="59"/>
      <c r="E16" s="8">
        <f>+C14+E14</f>
        <v>823500</v>
      </c>
      <c r="F16" s="8" t="s">
        <v>1</v>
      </c>
    </row>
    <row r="20" ht="12.75">
      <c r="B20" t="s">
        <v>38</v>
      </c>
    </row>
  </sheetData>
  <mergeCells count="4">
    <mergeCell ref="B16:D16"/>
    <mergeCell ref="C6:D6"/>
    <mergeCell ref="E6:F6"/>
    <mergeCell ref="B4:F4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showGridLines="0" workbookViewId="0" topLeftCell="A1">
      <selection activeCell="E20" sqref="D20:E21"/>
    </sheetView>
  </sheetViews>
  <sheetFormatPr defaultColWidth="11.421875" defaultRowHeight="12.75"/>
  <cols>
    <col min="1" max="1" width="2.7109375" style="0" customWidth="1"/>
    <col min="2" max="2" width="33.00390625" style="0" customWidth="1"/>
  </cols>
  <sheetData>
    <row r="3" spans="2:9" ht="15.75">
      <c r="B3" s="67" t="s">
        <v>40</v>
      </c>
      <c r="C3" s="67"/>
      <c r="D3" s="67"/>
      <c r="E3" s="67"/>
      <c r="F3" s="67"/>
      <c r="G3" s="67"/>
      <c r="H3" s="67"/>
      <c r="I3" s="67"/>
    </row>
    <row r="4" ht="13.5" thickBot="1"/>
    <row r="5" spans="2:9" ht="13.5" thickBot="1">
      <c r="B5" s="28"/>
      <c r="C5" s="23" t="s">
        <v>41</v>
      </c>
      <c r="D5" s="19" t="s">
        <v>42</v>
      </c>
      <c r="E5" s="19" t="s">
        <v>43</v>
      </c>
      <c r="F5" s="19" t="s">
        <v>44</v>
      </c>
      <c r="G5" s="19" t="s">
        <v>45</v>
      </c>
      <c r="H5" s="19" t="s">
        <v>46</v>
      </c>
      <c r="I5" s="20" t="s">
        <v>47</v>
      </c>
    </row>
    <row r="6" spans="2:9" ht="12.75">
      <c r="B6" s="29" t="s">
        <v>51</v>
      </c>
      <c r="C6" s="6">
        <f>4*50</f>
        <v>200</v>
      </c>
      <c r="D6" s="16">
        <f aca="true" t="shared" si="0" ref="D6:I6">4*50</f>
        <v>200</v>
      </c>
      <c r="E6" s="16">
        <f t="shared" si="0"/>
        <v>200</v>
      </c>
      <c r="F6" s="16">
        <f t="shared" si="0"/>
        <v>200</v>
      </c>
      <c r="G6" s="16">
        <f t="shared" si="0"/>
        <v>200</v>
      </c>
      <c r="H6" s="16">
        <f t="shared" si="0"/>
        <v>200</v>
      </c>
      <c r="I6" s="17">
        <f t="shared" si="0"/>
        <v>200</v>
      </c>
    </row>
    <row r="7" spans="2:9" ht="12.75">
      <c r="B7" s="30" t="s">
        <v>48</v>
      </c>
      <c r="C7" s="24">
        <f>3*30</f>
        <v>90</v>
      </c>
      <c r="D7" s="5">
        <f aca="true" t="shared" si="1" ref="D7:I7">3*30</f>
        <v>90</v>
      </c>
      <c r="E7" s="5">
        <f t="shared" si="1"/>
        <v>90</v>
      </c>
      <c r="F7" s="5">
        <f t="shared" si="1"/>
        <v>90</v>
      </c>
      <c r="G7" s="5">
        <f t="shared" si="1"/>
        <v>90</v>
      </c>
      <c r="H7" s="5">
        <f t="shared" si="1"/>
        <v>90</v>
      </c>
      <c r="I7" s="12">
        <f t="shared" si="1"/>
        <v>90</v>
      </c>
    </row>
    <row r="8" spans="2:9" ht="12.75">
      <c r="B8" s="30" t="s">
        <v>49</v>
      </c>
      <c r="C8" s="25"/>
      <c r="D8" s="5">
        <v>200</v>
      </c>
      <c r="E8" s="11"/>
      <c r="F8" s="11"/>
      <c r="G8" s="11"/>
      <c r="H8" s="5">
        <v>200</v>
      </c>
      <c r="I8" s="13"/>
    </row>
    <row r="9" spans="2:9" ht="13.5" thickBot="1">
      <c r="B9" s="31" t="s">
        <v>52</v>
      </c>
      <c r="C9" s="26">
        <f>12*15</f>
        <v>180</v>
      </c>
      <c r="D9" s="14">
        <f aca="true" t="shared" si="2" ref="D9:I9">12*15</f>
        <v>180</v>
      </c>
      <c r="E9" s="14">
        <f t="shared" si="2"/>
        <v>180</v>
      </c>
      <c r="F9" s="14">
        <f t="shared" si="2"/>
        <v>180</v>
      </c>
      <c r="G9" s="14">
        <f t="shared" si="2"/>
        <v>180</v>
      </c>
      <c r="H9" s="14">
        <f t="shared" si="2"/>
        <v>180</v>
      </c>
      <c r="I9" s="15">
        <f t="shared" si="2"/>
        <v>180</v>
      </c>
    </row>
    <row r="10" spans="2:9" ht="13.5" thickBot="1">
      <c r="B10" s="32" t="s">
        <v>50</v>
      </c>
      <c r="C10" s="27">
        <f>SUM(C6:C9)</f>
        <v>470</v>
      </c>
      <c r="D10" s="21">
        <f aca="true" t="shared" si="3" ref="D10:I10">SUM(D6:D9)</f>
        <v>670</v>
      </c>
      <c r="E10" s="21">
        <f t="shared" si="3"/>
        <v>470</v>
      </c>
      <c r="F10" s="21">
        <f t="shared" si="3"/>
        <v>470</v>
      </c>
      <c r="G10" s="21">
        <f t="shared" si="3"/>
        <v>470</v>
      </c>
      <c r="H10" s="21">
        <f t="shared" si="3"/>
        <v>670</v>
      </c>
      <c r="I10" s="22">
        <f t="shared" si="3"/>
        <v>470</v>
      </c>
    </row>
    <row r="11" ht="8.25" customHeight="1"/>
    <row r="12" spans="3:9" ht="12.75">
      <c r="C12" s="66" t="s">
        <v>53</v>
      </c>
      <c r="D12" s="66"/>
      <c r="E12" s="33">
        <f>AVERAGE(C10:I10)</f>
        <v>527.1428571428571</v>
      </c>
      <c r="H12" s="9" t="s">
        <v>50</v>
      </c>
      <c r="I12" s="10">
        <f>SUM(C10:I10)</f>
        <v>3690</v>
      </c>
    </row>
    <row r="14" ht="12.75">
      <c r="B14" t="s">
        <v>54</v>
      </c>
    </row>
    <row r="15" ht="12.75">
      <c r="B15" t="s">
        <v>55</v>
      </c>
    </row>
    <row r="16" ht="12.75">
      <c r="B16" t="s">
        <v>56</v>
      </c>
    </row>
  </sheetData>
  <mergeCells count="2">
    <mergeCell ref="C12:D12"/>
    <mergeCell ref="B3:I3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4"/>
  <sheetViews>
    <sheetView showGridLines="0" tabSelected="1" workbookViewId="0" topLeftCell="A1">
      <selection activeCell="F16" sqref="F16"/>
    </sheetView>
  </sheetViews>
  <sheetFormatPr defaultColWidth="11.421875" defaultRowHeight="12.75"/>
  <cols>
    <col min="1" max="1" width="4.57421875" style="0" customWidth="1"/>
    <col min="2" max="2" width="36.28125" style="0" customWidth="1"/>
    <col min="3" max="3" width="20.57421875" style="0" customWidth="1"/>
  </cols>
  <sheetData>
    <row r="1" ht="12.75">
      <c r="B1" s="51" t="s">
        <v>64</v>
      </c>
    </row>
    <row r="2" ht="12.75">
      <c r="B2">
        <v>2004</v>
      </c>
    </row>
    <row r="4" ht="13.5" thickBot="1"/>
    <row r="5" spans="2:3" ht="13.5" thickBot="1">
      <c r="B5" s="18"/>
      <c r="C5" s="46" t="s">
        <v>57</v>
      </c>
    </row>
    <row r="6" spans="2:3" ht="12.75">
      <c r="B6" s="47" t="s">
        <v>58</v>
      </c>
      <c r="C6" s="45">
        <v>351000</v>
      </c>
    </row>
    <row r="7" spans="2:3" ht="12.75">
      <c r="B7" s="48" t="s">
        <v>59</v>
      </c>
      <c r="C7" s="41">
        <v>472500</v>
      </c>
    </row>
    <row r="8" spans="2:3" ht="12.75">
      <c r="B8" s="48" t="s">
        <v>60</v>
      </c>
      <c r="C8" s="41">
        <f>+C6+C7</f>
        <v>823500</v>
      </c>
    </row>
    <row r="9" spans="2:3" ht="13.5" thickBot="1">
      <c r="B9" s="49" t="s">
        <v>61</v>
      </c>
      <c r="C9" s="44">
        <v>3690</v>
      </c>
    </row>
    <row r="11" spans="2:4" ht="12.75">
      <c r="B11" s="68" t="s">
        <v>62</v>
      </c>
      <c r="C11" s="68"/>
      <c r="D11" s="50">
        <f>+C8/C9</f>
        <v>223.17073170731706</v>
      </c>
    </row>
    <row r="13" spans="2:5" ht="24.75" customHeight="1">
      <c r="B13" s="69" t="s">
        <v>63</v>
      </c>
      <c r="C13" s="69"/>
      <c r="D13" s="69"/>
      <c r="E13" s="69"/>
    </row>
    <row r="14" ht="12.75">
      <c r="B14" s="52" t="s">
        <v>65</v>
      </c>
    </row>
  </sheetData>
  <mergeCells count="2">
    <mergeCell ref="B11:C11"/>
    <mergeCell ref="B13:E1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compu</cp:lastModifiedBy>
  <dcterms:created xsi:type="dcterms:W3CDTF">2004-08-09T03:59:00Z</dcterms:created>
  <dcterms:modified xsi:type="dcterms:W3CDTF">2009-02-13T02:40:02Z</dcterms:modified>
  <cp:category/>
  <cp:version/>
  <cp:contentType/>
  <cp:contentStatus/>
</cp:coreProperties>
</file>