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Línea 1" sheetId="1" r:id="rId1"/>
    <sheet name="Línea 2" sheetId="2" r:id="rId2"/>
    <sheet name="Condensado 1 y 2" sheetId="3" r:id="rId3"/>
  </sheets>
  <definedNames/>
  <calcPr fullCalcOnLoad="1"/>
</workbook>
</file>

<file path=xl/sharedStrings.xml><?xml version="1.0" encoding="utf-8"?>
<sst xmlns="http://schemas.openxmlformats.org/spreadsheetml/2006/main" count="160" uniqueCount="63">
  <si>
    <t>MARCA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</si>
  <si>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</si>
  <si>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</si>
  <si>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</si>
  <si>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</si>
  <si>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</si>
  <si>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</si>
  <si>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</si>
  <si>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</si>
  <si>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</si>
  <si>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</si>
  <si>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</si>
  <si>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</si>
  <si>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Coca-Cola 2.5 Lts</t>
  </si>
  <si>
    <t>Sprite 2 Lts</t>
  </si>
  <si>
    <t>Manzana Lift 2 Lts</t>
  </si>
  <si>
    <t>Fanta Naranja 2 Lts</t>
  </si>
  <si>
    <t>Multisabor 2 Lts</t>
  </si>
  <si>
    <t>Sprite 2.5 Lts</t>
  </si>
  <si>
    <t>Manzana Lift 2.5 Lts</t>
  </si>
  <si>
    <t>Fanta Naranja 2.5 Lts</t>
  </si>
  <si>
    <t>Multisabor 2.5 Lts</t>
  </si>
  <si>
    <t>Coca-Cola 710 mL</t>
  </si>
  <si>
    <t>Coca-Cola 600 mL</t>
  </si>
  <si>
    <t>TOTAL LÍNEA 2</t>
  </si>
  <si>
    <t>TOTAL</t>
  </si>
  <si>
    <t>Los datos están representados en cajas físicas.</t>
  </si>
  <si>
    <t>PRODUCCIÓN PROYECTADA EN LÍNEA 2 (NO RETORNABLES) DE PLANTA SAN CRISTÓBAL PARA EL AÑO 2004</t>
  </si>
  <si>
    <t>Coca-Cola 12 Oz</t>
  </si>
  <si>
    <t>Fanta Naranja 12 Oz</t>
  </si>
  <si>
    <t>Sprite 12 Oz</t>
  </si>
  <si>
    <t>Fresca 12 Oz</t>
  </si>
  <si>
    <t>Manzana Lift 12 Oz</t>
  </si>
  <si>
    <t>Fanta Durazno 12 Oz</t>
  </si>
  <si>
    <t>Fanta Fresa 12 Oz</t>
  </si>
  <si>
    <t>Fanta multisabor 12 Oz</t>
  </si>
  <si>
    <t>Fanta multisabor 2 Lts</t>
  </si>
  <si>
    <t>Fanta multisabor 2.5 Lts</t>
  </si>
  <si>
    <t>Fanta Naranja 0.5 Lts</t>
  </si>
  <si>
    <t>Coca-Cola 0.5 Lts</t>
  </si>
  <si>
    <t>Fanta Durazno 0.5 Lts</t>
  </si>
  <si>
    <t>Fanta Fresa 0.5 Lts</t>
  </si>
  <si>
    <t>Fresca 0.5 Lts</t>
  </si>
  <si>
    <t>Manzana Lift 0.5 Lts</t>
  </si>
  <si>
    <t>Fanta multisabor 0.5 Lts</t>
  </si>
  <si>
    <t>Multisabor 0.5 Lts</t>
  </si>
  <si>
    <t>Coca-Cola 10 Oz</t>
  </si>
  <si>
    <t>Coca-Cola 8 Oz</t>
  </si>
  <si>
    <t>TOTAL LÍNEA 1</t>
  </si>
  <si>
    <t>Lts</t>
  </si>
  <si>
    <t>ó</t>
  </si>
  <si>
    <t>metros cúbicos</t>
  </si>
  <si>
    <t>Número de casas habitación que consumirían 107,332,390.98 Lts de agua al año</t>
  </si>
  <si>
    <t>CONSUMO DE AGUA (Lts) DE ACUERDO A  PRODUCCIÓN PROYECTADA EN LÍNEA 2 (NO RETORNABLES) DE PLANTA SAN CRISTÓBAL PARA EL AÑO 2004</t>
  </si>
  <si>
    <t>Número de casas habitación que consumirían 45,939,683.92 Lts de agua al año</t>
  </si>
  <si>
    <t>CONSUMO DE AGUA (Lts) DE ACUERDO A  PRODUCCIÓN PROYECTADA EN LÍNEA 1 Y 2 DE PLANTA SAN CRISTÓBAL PARA EL AÑO 2004</t>
  </si>
  <si>
    <t>LÍNEA 2</t>
  </si>
  <si>
    <t>LÍNEA 1</t>
  </si>
  <si>
    <t>Número de casas habitación que consumirían 153,272,074.90 Lts de agua al año</t>
  </si>
  <si>
    <t>Gustavo, Gaby, Carlos: tomar todos estos datos como valores aproximados, por que mi base de cálculo no es tan completa como yo quisiera. Saludos</t>
  </si>
  <si>
    <t>PRODUCCIÓN PROYECTADA EN LÍNEA 1 (RETORNABLES) DE PLANTA SAN CRISTÓBAL, CHIAPAS, MEXICO, PARA EL AÑO 2004</t>
  </si>
  <si>
    <t>CONSUMO DE AGUA (Lts) DE ACUERDO A PRODUCCIÓN PROYECTADA EN LÍNEA 1 (RETORNABLES) DE PLANTA SAN CRISTÓBAL DE LAS CASAS, CHIAPAS, MEXICO, PARA EL AÑO 2004</t>
  </si>
  <si>
    <t>ELABORACION: OTROS MUNDOS, AC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</si>
</sst>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" fillId="3" borderId="6" xfId="0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4" fontId="0" fillId="0" borderId="14" xfId="0" applyNumberForma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3" fillId="4" borderId="8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4" fillId="4" borderId="16" xfId="0" applyFont="1" applyFill="1" applyBorder="1" applyAlignment="1">
      <alignment/>
    </xf>
    <xf numFmtId="0" fontId="0" fillId="5" borderId="17" xfId="0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5" borderId="19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7" xfId="0" applyNumberFormat="1" applyBorder="1" applyAlignment="1">
      <alignment/>
    </xf>
    <xf numFmtId="4" fontId="1" fillId="5" borderId="6" xfId="0" applyNumberFormat="1" applyFont="1" applyFill="1" applyBorder="1" applyAlignment="1">
      <alignment/>
    </xf>
    <xf numFmtId="4" fontId="3" fillId="4" borderId="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Border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59</xdr:row>
      <xdr:rowOff>0</xdr:rowOff>
    </xdr:from>
    <xdr:to>
      <xdr:col>2</xdr:col>
      <xdr:colOff>638175</xdr:colOff>
      <xdr:row>62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725025"/>
          <a:ext cx="21812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63"/>
  <sheetViews>
    <sheetView showGridLines="0" tabSelected="1" zoomScale="90" zoomScaleNormal="90" workbookViewId="0" topLeftCell="A1">
      <selection activeCell="G61" sqref="G61"/>
    </sheetView>
  </sheetViews>
  <sheetFormatPr defaultColWidth="11.421875" defaultRowHeight="12.75"/>
  <cols>
    <col min="1" max="1" width="3.00390625" style="0" customWidth="1"/>
    <col min="2" max="2" width="23.140625" style="0" customWidth="1"/>
    <col min="3" max="5" width="12.57421875" style="0" bestFit="1" customWidth="1"/>
    <col min="6" max="7" width="13.57421875" style="0" bestFit="1" customWidth="1"/>
    <col min="8" max="8" width="12.57421875" style="0" bestFit="1" customWidth="1"/>
    <col min="9" max="9" width="13.57421875" style="0" bestFit="1" customWidth="1"/>
    <col min="10" max="10" width="12.57421875" style="0" bestFit="1" customWidth="1"/>
    <col min="11" max="11" width="12.140625" style="0" customWidth="1"/>
    <col min="12" max="14" width="12.57421875" style="0" bestFit="1" customWidth="1"/>
    <col min="15" max="15" width="14.7109375" style="0" bestFit="1" customWidth="1"/>
    <col min="17" max="17" width="4.421875" style="0" customWidth="1"/>
  </cols>
  <sheetData>
    <row r="4" spans="2:14" ht="15.75">
      <c r="B4" s="47" t="s">
        <v>60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3.5" thickBot="1"/>
    <row r="6" spans="2:15" ht="13.5" thickBot="1">
      <c r="B6" s="23" t="s">
        <v>0</v>
      </c>
      <c r="C6" s="24" t="s">
        <v>1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6</v>
      </c>
      <c r="I6" s="24" t="s">
        <v>7</v>
      </c>
      <c r="J6" s="24" t="s">
        <v>8</v>
      </c>
      <c r="K6" s="24" t="s">
        <v>9</v>
      </c>
      <c r="L6" s="24" t="s">
        <v>10</v>
      </c>
      <c r="M6" s="24" t="s">
        <v>11</v>
      </c>
      <c r="N6" s="25" t="s">
        <v>12</v>
      </c>
      <c r="O6" s="25" t="s">
        <v>25</v>
      </c>
    </row>
    <row r="7" spans="2:15" ht="12.75">
      <c r="B7" s="20" t="s">
        <v>28</v>
      </c>
      <c r="C7" s="26">
        <v>25494</v>
      </c>
      <c r="D7" s="26">
        <v>28677</v>
      </c>
      <c r="E7" s="26">
        <v>25494</v>
      </c>
      <c r="F7" s="26">
        <v>36948</v>
      </c>
      <c r="G7" s="26">
        <v>42427</v>
      </c>
      <c r="H7" s="26">
        <v>36296</v>
      </c>
      <c r="I7" s="26">
        <v>39092</v>
      </c>
      <c r="J7" s="26">
        <v>33645</v>
      </c>
      <c r="K7" s="26">
        <v>29774</v>
      </c>
      <c r="L7" s="26">
        <v>33009</v>
      </c>
      <c r="M7" s="26">
        <v>28541</v>
      </c>
      <c r="N7" s="27">
        <v>36157</v>
      </c>
      <c r="O7" s="28">
        <f>SUM(C7:N7)</f>
        <v>395554</v>
      </c>
    </row>
    <row r="8" spans="2:15" ht="12.75">
      <c r="B8" s="5" t="s">
        <v>29</v>
      </c>
      <c r="C8" s="12">
        <v>4006</v>
      </c>
      <c r="D8" s="12">
        <v>4506</v>
      </c>
      <c r="E8" s="12">
        <v>4006</v>
      </c>
      <c r="F8" s="12">
        <v>5805</v>
      </c>
      <c r="G8" s="12">
        <v>6666</v>
      </c>
      <c r="H8" s="12">
        <v>5703</v>
      </c>
      <c r="I8" s="12">
        <v>6142</v>
      </c>
      <c r="J8" s="12">
        <v>5286</v>
      </c>
      <c r="K8" s="12">
        <v>4678</v>
      </c>
      <c r="L8" s="12">
        <v>5186</v>
      </c>
      <c r="M8" s="12">
        <v>4484</v>
      </c>
      <c r="N8" s="13">
        <v>5681</v>
      </c>
      <c r="O8" s="10">
        <f aca="true" t="shared" si="0" ref="O8:O27">SUM(C8:N8)</f>
        <v>62149</v>
      </c>
    </row>
    <row r="9" spans="2:15" ht="12.75">
      <c r="B9" s="5" t="s">
        <v>30</v>
      </c>
      <c r="C9" s="12">
        <v>2913</v>
      </c>
      <c r="D9" s="12">
        <v>3277</v>
      </c>
      <c r="E9" s="12">
        <v>2913</v>
      </c>
      <c r="F9" s="12">
        <v>4221</v>
      </c>
      <c r="G9" s="12">
        <v>4848</v>
      </c>
      <c r="H9" s="12">
        <v>4147</v>
      </c>
      <c r="I9" s="12">
        <v>4466</v>
      </c>
      <c r="J9" s="12">
        <v>3844</v>
      </c>
      <c r="K9" s="12">
        <v>3402</v>
      </c>
      <c r="L9" s="12">
        <v>3771</v>
      </c>
      <c r="M9" s="12">
        <v>3261</v>
      </c>
      <c r="N9" s="13">
        <v>4131</v>
      </c>
      <c r="O9" s="10">
        <f t="shared" si="0"/>
        <v>45194</v>
      </c>
    </row>
    <row r="10" spans="2:15" ht="12.75">
      <c r="B10" s="5" t="s">
        <v>31</v>
      </c>
      <c r="C10" s="12">
        <v>2555</v>
      </c>
      <c r="D10" s="12">
        <v>2874</v>
      </c>
      <c r="E10" s="12">
        <v>2555</v>
      </c>
      <c r="F10" s="12">
        <v>3703</v>
      </c>
      <c r="G10" s="12">
        <v>4252</v>
      </c>
      <c r="H10" s="12">
        <v>3638</v>
      </c>
      <c r="I10" s="12">
        <v>3918</v>
      </c>
      <c r="J10" s="12">
        <v>3372</v>
      </c>
      <c r="K10" s="12">
        <v>2984</v>
      </c>
      <c r="L10" s="12">
        <v>3308</v>
      </c>
      <c r="M10" s="12">
        <v>2860</v>
      </c>
      <c r="N10" s="13">
        <v>3624</v>
      </c>
      <c r="O10" s="10">
        <f t="shared" si="0"/>
        <v>39643</v>
      </c>
    </row>
    <row r="11" spans="2:15" ht="12.75">
      <c r="B11" s="5" t="s">
        <v>32</v>
      </c>
      <c r="C11" s="12">
        <v>4656</v>
      </c>
      <c r="D11" s="12">
        <v>5237</v>
      </c>
      <c r="E11" s="12">
        <v>4656</v>
      </c>
      <c r="F11" s="12">
        <v>6748</v>
      </c>
      <c r="G11" s="12">
        <v>7748</v>
      </c>
      <c r="H11" s="12">
        <v>6629</v>
      </c>
      <c r="I11" s="12">
        <v>7139</v>
      </c>
      <c r="J11" s="12">
        <v>6144</v>
      </c>
      <c r="K11" s="12">
        <v>5438</v>
      </c>
      <c r="L11" s="12">
        <v>6028</v>
      </c>
      <c r="M11" s="12">
        <v>5212</v>
      </c>
      <c r="N11" s="13">
        <v>6603</v>
      </c>
      <c r="O11" s="10">
        <f t="shared" si="0"/>
        <v>72238</v>
      </c>
    </row>
    <row r="12" spans="2:15" ht="12.75">
      <c r="B12" s="5" t="s">
        <v>33</v>
      </c>
      <c r="C12" s="12">
        <v>2</v>
      </c>
      <c r="D12" s="12">
        <v>2</v>
      </c>
      <c r="E12" s="12">
        <v>2</v>
      </c>
      <c r="F12" s="12">
        <v>2</v>
      </c>
      <c r="G12" s="12">
        <v>3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3">
        <v>2</v>
      </c>
      <c r="O12" s="10">
        <f t="shared" si="0"/>
        <v>25</v>
      </c>
    </row>
    <row r="13" spans="2:15" ht="12.75">
      <c r="B13" s="5" t="s">
        <v>34</v>
      </c>
      <c r="C13" s="12">
        <v>484</v>
      </c>
      <c r="D13" s="12">
        <v>545</v>
      </c>
      <c r="E13" s="12">
        <v>484</v>
      </c>
      <c r="F13" s="12">
        <v>702</v>
      </c>
      <c r="G13" s="12">
        <v>806</v>
      </c>
      <c r="H13" s="12">
        <v>689</v>
      </c>
      <c r="I13" s="12">
        <v>742</v>
      </c>
      <c r="J13" s="12">
        <v>639</v>
      </c>
      <c r="K13" s="12">
        <v>565</v>
      </c>
      <c r="L13" s="12">
        <v>627</v>
      </c>
      <c r="M13" s="12">
        <v>542</v>
      </c>
      <c r="N13" s="13">
        <v>687</v>
      </c>
      <c r="O13" s="10">
        <f t="shared" si="0"/>
        <v>7512</v>
      </c>
    </row>
    <row r="14" spans="2:15" ht="12.75">
      <c r="B14" s="5" t="s">
        <v>35</v>
      </c>
      <c r="C14" s="12">
        <v>14329</v>
      </c>
      <c r="D14" s="12">
        <v>16119</v>
      </c>
      <c r="E14" s="12">
        <v>14329</v>
      </c>
      <c r="F14" s="12">
        <v>20767</v>
      </c>
      <c r="G14" s="12">
        <v>23847</v>
      </c>
      <c r="H14" s="12">
        <v>20401</v>
      </c>
      <c r="I14" s="12">
        <v>21972</v>
      </c>
      <c r="J14" s="12">
        <v>18911</v>
      </c>
      <c r="K14" s="12">
        <v>16735</v>
      </c>
      <c r="L14" s="12">
        <v>18554</v>
      </c>
      <c r="M14" s="12">
        <v>16042</v>
      </c>
      <c r="N14" s="13">
        <v>20323</v>
      </c>
      <c r="O14" s="10">
        <f t="shared" si="0"/>
        <v>222329</v>
      </c>
    </row>
    <row r="15" spans="2:15" ht="12.75">
      <c r="B15" s="5" t="s">
        <v>13</v>
      </c>
      <c r="C15" s="12">
        <v>228414</v>
      </c>
      <c r="D15" s="12">
        <v>256937</v>
      </c>
      <c r="E15" s="12">
        <v>228414</v>
      </c>
      <c r="F15" s="12">
        <v>331035</v>
      </c>
      <c r="G15" s="12">
        <v>380131</v>
      </c>
      <c r="H15" s="12">
        <v>325196</v>
      </c>
      <c r="I15" s="12">
        <v>350243</v>
      </c>
      <c r="J15" s="12">
        <v>301443</v>
      </c>
      <c r="K15" s="12">
        <v>266761</v>
      </c>
      <c r="L15" s="12">
        <v>295749</v>
      </c>
      <c r="M15" s="12">
        <v>255715</v>
      </c>
      <c r="N15" s="13">
        <v>323948</v>
      </c>
      <c r="O15" s="10">
        <f t="shared" si="0"/>
        <v>3543986</v>
      </c>
    </row>
    <row r="16" spans="2:15" ht="12.75">
      <c r="B16" s="5" t="s">
        <v>36</v>
      </c>
      <c r="C16" s="12">
        <v>16369</v>
      </c>
      <c r="D16" s="12">
        <v>18413</v>
      </c>
      <c r="E16" s="12">
        <v>16369</v>
      </c>
      <c r="F16" s="12">
        <v>23723</v>
      </c>
      <c r="G16" s="12">
        <v>27242</v>
      </c>
      <c r="H16" s="12">
        <v>23305</v>
      </c>
      <c r="I16" s="12">
        <v>25100</v>
      </c>
      <c r="J16" s="12">
        <v>21602</v>
      </c>
      <c r="K16" s="12">
        <v>19117</v>
      </c>
      <c r="L16" s="12">
        <v>21194</v>
      </c>
      <c r="M16" s="12">
        <v>18325</v>
      </c>
      <c r="N16" s="13">
        <v>23215</v>
      </c>
      <c r="O16" s="10">
        <f t="shared" si="0"/>
        <v>253974</v>
      </c>
    </row>
    <row r="17" spans="2:15" ht="12.75">
      <c r="B17" s="5" t="s">
        <v>37</v>
      </c>
      <c r="C17" s="14">
        <v>11562</v>
      </c>
      <c r="D17" s="14">
        <v>13005</v>
      </c>
      <c r="E17" s="14">
        <v>11562</v>
      </c>
      <c r="F17" s="14">
        <v>16756</v>
      </c>
      <c r="G17" s="14">
        <v>19241</v>
      </c>
      <c r="H17" s="14">
        <v>16460</v>
      </c>
      <c r="I17" s="14">
        <v>17728</v>
      </c>
      <c r="J17" s="14">
        <v>15258</v>
      </c>
      <c r="K17" s="14">
        <v>13502</v>
      </c>
      <c r="L17" s="14">
        <v>14970</v>
      </c>
      <c r="M17" s="14">
        <v>12943</v>
      </c>
      <c r="N17" s="15">
        <v>16397</v>
      </c>
      <c r="O17" s="10">
        <f t="shared" si="0"/>
        <v>179384</v>
      </c>
    </row>
    <row r="18" spans="2:15" ht="12.75">
      <c r="B18" s="5" t="s">
        <v>38</v>
      </c>
      <c r="C18" s="14">
        <v>8038</v>
      </c>
      <c r="D18" s="14">
        <v>9042</v>
      </c>
      <c r="E18" s="14">
        <v>8038</v>
      </c>
      <c r="F18" s="14">
        <v>11650</v>
      </c>
      <c r="G18" s="14">
        <v>13377</v>
      </c>
      <c r="H18" s="14">
        <v>11444</v>
      </c>
      <c r="I18" s="14">
        <v>12326</v>
      </c>
      <c r="J18" s="14">
        <v>10608</v>
      </c>
      <c r="K18" s="14">
        <v>9388</v>
      </c>
      <c r="L18" s="14">
        <v>10408</v>
      </c>
      <c r="M18" s="14">
        <v>8999</v>
      </c>
      <c r="N18" s="15">
        <v>11400</v>
      </c>
      <c r="O18" s="10">
        <f t="shared" si="0"/>
        <v>124718</v>
      </c>
    </row>
    <row r="19" spans="2:15" ht="12.75">
      <c r="B19" s="5" t="s">
        <v>39</v>
      </c>
      <c r="C19" s="14">
        <v>67762</v>
      </c>
      <c r="D19" s="14">
        <v>76224</v>
      </c>
      <c r="E19" s="14">
        <v>67762</v>
      </c>
      <c r="F19" s="14">
        <v>98206</v>
      </c>
      <c r="G19" s="14">
        <v>112771</v>
      </c>
      <c r="H19" s="14">
        <v>96474</v>
      </c>
      <c r="I19" s="14">
        <v>103904</v>
      </c>
      <c r="J19" s="14">
        <v>89427</v>
      </c>
      <c r="K19" s="14">
        <v>79138</v>
      </c>
      <c r="L19" s="14">
        <v>87738</v>
      </c>
      <c r="M19" s="14">
        <v>75862</v>
      </c>
      <c r="N19" s="15">
        <v>96104</v>
      </c>
      <c r="O19" s="10">
        <f t="shared" si="0"/>
        <v>1051372</v>
      </c>
    </row>
    <row r="20" spans="2:15" ht="12.75">
      <c r="B20" s="5" t="s">
        <v>40</v>
      </c>
      <c r="C20" s="14">
        <v>4748</v>
      </c>
      <c r="D20" s="14">
        <v>5341</v>
      </c>
      <c r="E20" s="14">
        <v>4748</v>
      </c>
      <c r="F20" s="14">
        <v>6881</v>
      </c>
      <c r="G20" s="14">
        <v>7901</v>
      </c>
      <c r="H20" s="14">
        <v>6760</v>
      </c>
      <c r="I20" s="14">
        <v>7280</v>
      </c>
      <c r="J20" s="14">
        <v>6266</v>
      </c>
      <c r="K20" s="14">
        <v>5545</v>
      </c>
      <c r="L20" s="14">
        <v>6147</v>
      </c>
      <c r="M20" s="14">
        <v>5315</v>
      </c>
      <c r="N20" s="15">
        <v>6734</v>
      </c>
      <c r="O20" s="10">
        <f t="shared" si="0"/>
        <v>73666</v>
      </c>
    </row>
    <row r="21" spans="2:15" ht="12.75">
      <c r="B21" s="5" t="s">
        <v>41</v>
      </c>
      <c r="C21" s="14">
        <v>4960</v>
      </c>
      <c r="D21" s="14">
        <v>5580</v>
      </c>
      <c r="E21" s="14">
        <v>4960</v>
      </c>
      <c r="F21" s="14">
        <v>7189</v>
      </c>
      <c r="G21" s="14">
        <v>8255</v>
      </c>
      <c r="H21" s="14">
        <v>7062</v>
      </c>
      <c r="I21" s="14">
        <v>7606</v>
      </c>
      <c r="J21" s="14">
        <v>6546</v>
      </c>
      <c r="K21" s="14">
        <v>5793</v>
      </c>
      <c r="L21" s="14">
        <v>6422</v>
      </c>
      <c r="M21" s="14">
        <v>5553</v>
      </c>
      <c r="N21" s="15">
        <v>7035</v>
      </c>
      <c r="O21" s="10">
        <f t="shared" si="0"/>
        <v>76961</v>
      </c>
    </row>
    <row r="22" spans="2:15" ht="12.75">
      <c r="B22" s="5" t="s">
        <v>42</v>
      </c>
      <c r="C22" s="14">
        <v>7165</v>
      </c>
      <c r="D22" s="14">
        <v>8060</v>
      </c>
      <c r="E22" s="14">
        <v>7165</v>
      </c>
      <c r="F22" s="14">
        <v>10385</v>
      </c>
      <c r="G22" s="14">
        <v>11925</v>
      </c>
      <c r="H22" s="14">
        <v>10201</v>
      </c>
      <c r="I22" s="14">
        <v>10987</v>
      </c>
      <c r="J22" s="14">
        <v>9456</v>
      </c>
      <c r="K22" s="14">
        <v>8368</v>
      </c>
      <c r="L22" s="14">
        <v>9278</v>
      </c>
      <c r="M22" s="14">
        <v>8022</v>
      </c>
      <c r="N22" s="15">
        <v>10162</v>
      </c>
      <c r="O22" s="10">
        <f t="shared" si="0"/>
        <v>111174</v>
      </c>
    </row>
    <row r="23" spans="2:15" ht="12.75">
      <c r="B23" s="5" t="s">
        <v>43</v>
      </c>
      <c r="C23" s="14">
        <v>8058</v>
      </c>
      <c r="D23" s="14">
        <v>9064</v>
      </c>
      <c r="E23" s="14">
        <v>8058</v>
      </c>
      <c r="F23" s="14">
        <v>11678</v>
      </c>
      <c r="G23" s="14">
        <v>13410</v>
      </c>
      <c r="H23" s="14">
        <v>11472</v>
      </c>
      <c r="I23" s="14">
        <v>12355</v>
      </c>
      <c r="J23" s="14">
        <v>10634</v>
      </c>
      <c r="K23" s="14">
        <v>9410</v>
      </c>
      <c r="L23" s="14">
        <v>10433</v>
      </c>
      <c r="M23" s="14">
        <v>9021</v>
      </c>
      <c r="N23" s="15">
        <v>11428</v>
      </c>
      <c r="O23" s="10">
        <f t="shared" si="0"/>
        <v>125021</v>
      </c>
    </row>
    <row r="24" spans="2:15" ht="12.75">
      <c r="B24" s="5" t="s">
        <v>44</v>
      </c>
      <c r="C24" s="14">
        <v>2158</v>
      </c>
      <c r="D24" s="14">
        <v>2428</v>
      </c>
      <c r="E24" s="14">
        <v>2158</v>
      </c>
      <c r="F24" s="14">
        <v>3128</v>
      </c>
      <c r="G24" s="14">
        <v>3591</v>
      </c>
      <c r="H24" s="14">
        <v>3072</v>
      </c>
      <c r="I24" s="14">
        <v>3309</v>
      </c>
      <c r="J24" s="14">
        <v>2848</v>
      </c>
      <c r="K24" s="14">
        <v>2520</v>
      </c>
      <c r="L24" s="14">
        <v>2794</v>
      </c>
      <c r="M24" s="14">
        <v>2416</v>
      </c>
      <c r="N24" s="15">
        <v>3061</v>
      </c>
      <c r="O24" s="10">
        <f t="shared" si="0"/>
        <v>33483</v>
      </c>
    </row>
    <row r="25" spans="2:15" ht="12.75">
      <c r="B25" s="6" t="s">
        <v>45</v>
      </c>
      <c r="C25" s="14">
        <v>1982</v>
      </c>
      <c r="D25" s="14">
        <v>2229</v>
      </c>
      <c r="E25" s="14">
        <v>1982</v>
      </c>
      <c r="F25" s="14">
        <v>2872</v>
      </c>
      <c r="G25" s="14">
        <v>3298</v>
      </c>
      <c r="H25" s="14">
        <v>2821</v>
      </c>
      <c r="I25" s="14">
        <v>3039</v>
      </c>
      <c r="J25" s="14">
        <v>2615</v>
      </c>
      <c r="K25" s="14">
        <v>2314</v>
      </c>
      <c r="L25" s="14">
        <v>2566</v>
      </c>
      <c r="M25" s="14">
        <v>2218</v>
      </c>
      <c r="N25" s="15">
        <v>2810</v>
      </c>
      <c r="O25" s="10">
        <f t="shared" si="0"/>
        <v>30746</v>
      </c>
    </row>
    <row r="26" spans="2:15" ht="12.75">
      <c r="B26" s="5" t="s">
        <v>46</v>
      </c>
      <c r="C26" s="14">
        <v>5833</v>
      </c>
      <c r="D26" s="14">
        <v>6562</v>
      </c>
      <c r="E26" s="14">
        <v>5833</v>
      </c>
      <c r="F26" s="14">
        <v>8454</v>
      </c>
      <c r="G26" s="14">
        <v>9708</v>
      </c>
      <c r="H26" s="14">
        <v>8305</v>
      </c>
      <c r="I26" s="14">
        <v>8945</v>
      </c>
      <c r="J26" s="14">
        <v>7698</v>
      </c>
      <c r="K26" s="14">
        <v>6813</v>
      </c>
      <c r="L26" s="14">
        <v>7553</v>
      </c>
      <c r="M26" s="14">
        <v>6531</v>
      </c>
      <c r="N26" s="15">
        <v>8273</v>
      </c>
      <c r="O26" s="10">
        <f t="shared" si="0"/>
        <v>90508</v>
      </c>
    </row>
    <row r="27" spans="2:15" ht="13.5" thickBot="1">
      <c r="B27" s="5" t="s">
        <v>47</v>
      </c>
      <c r="C27" s="14">
        <v>16276</v>
      </c>
      <c r="D27" s="14">
        <v>18308</v>
      </c>
      <c r="E27" s="14">
        <v>16276</v>
      </c>
      <c r="F27" s="14">
        <v>23588</v>
      </c>
      <c r="G27" s="14">
        <v>27086</v>
      </c>
      <c r="H27" s="14">
        <v>23172</v>
      </c>
      <c r="I27" s="14">
        <v>24957</v>
      </c>
      <c r="J27" s="14">
        <v>21479</v>
      </c>
      <c r="K27" s="14">
        <v>19008</v>
      </c>
      <c r="L27" s="14">
        <v>21074</v>
      </c>
      <c r="M27" s="14">
        <v>18221</v>
      </c>
      <c r="N27" s="15">
        <v>23083</v>
      </c>
      <c r="O27" s="11">
        <f t="shared" si="0"/>
        <v>252528</v>
      </c>
    </row>
    <row r="28" spans="2:15" ht="13.5" thickBot="1">
      <c r="B28" s="7" t="s">
        <v>48</v>
      </c>
      <c r="C28" s="8">
        <f>SUM(C7:C27)</f>
        <v>437764</v>
      </c>
      <c r="D28" s="8">
        <f aca="true" t="shared" si="1" ref="D28:N28">SUM(D7:D27)</f>
        <v>492430</v>
      </c>
      <c r="E28" s="8">
        <f t="shared" si="1"/>
        <v>437764</v>
      </c>
      <c r="F28" s="8">
        <f t="shared" si="1"/>
        <v>634441</v>
      </c>
      <c r="G28" s="8">
        <f t="shared" si="1"/>
        <v>728533</v>
      </c>
      <c r="H28" s="8">
        <f t="shared" si="1"/>
        <v>623249</v>
      </c>
      <c r="I28" s="8">
        <f t="shared" si="1"/>
        <v>671252</v>
      </c>
      <c r="J28" s="8">
        <f t="shared" si="1"/>
        <v>577723</v>
      </c>
      <c r="K28" s="8">
        <f t="shared" si="1"/>
        <v>511255</v>
      </c>
      <c r="L28" s="8">
        <f t="shared" si="1"/>
        <v>566811</v>
      </c>
      <c r="M28" s="8">
        <f t="shared" si="1"/>
        <v>490085</v>
      </c>
      <c r="N28" s="8">
        <f t="shared" si="1"/>
        <v>620858</v>
      </c>
      <c r="O28" s="9">
        <f>SUM(O7:O27)</f>
        <v>6792165</v>
      </c>
    </row>
    <row r="30" ht="12.75">
      <c r="B30" t="s">
        <v>26</v>
      </c>
    </row>
    <row r="33" spans="2:14" ht="15.75">
      <c r="B33" s="47" t="s">
        <v>61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ht="13.5" thickBot="1"/>
    <row r="35" spans="2:15" ht="13.5" thickBot="1">
      <c r="B35" s="23" t="s">
        <v>0</v>
      </c>
      <c r="C35" s="24" t="s">
        <v>1</v>
      </c>
      <c r="D35" s="24" t="s">
        <v>2</v>
      </c>
      <c r="E35" s="24" t="s">
        <v>3</v>
      </c>
      <c r="F35" s="24" t="s">
        <v>4</v>
      </c>
      <c r="G35" s="24" t="s">
        <v>5</v>
      </c>
      <c r="H35" s="24" t="s">
        <v>6</v>
      </c>
      <c r="I35" s="24" t="s">
        <v>7</v>
      </c>
      <c r="J35" s="24" t="s">
        <v>8</v>
      </c>
      <c r="K35" s="24" t="s">
        <v>9</v>
      </c>
      <c r="L35" s="24" t="s">
        <v>10</v>
      </c>
      <c r="M35" s="24" t="s">
        <v>11</v>
      </c>
      <c r="N35" s="25" t="s">
        <v>12</v>
      </c>
      <c r="O35" s="25" t="s">
        <v>25</v>
      </c>
    </row>
    <row r="36" spans="2:15" ht="12.75">
      <c r="B36" s="20" t="s">
        <v>28</v>
      </c>
      <c r="C36" s="21">
        <f aca="true" t="shared" si="2" ref="C36:C43">0.355*24*C7</f>
        <v>217208.87999999998</v>
      </c>
      <c r="D36" s="21">
        <f aca="true" t="shared" si="3" ref="D36:N36">0.355*24*D7</f>
        <v>244328.03999999998</v>
      </c>
      <c r="E36" s="21">
        <f t="shared" si="3"/>
        <v>217208.87999999998</v>
      </c>
      <c r="F36" s="21">
        <f t="shared" si="3"/>
        <v>314796.95999999996</v>
      </c>
      <c r="G36" s="21">
        <f t="shared" si="3"/>
        <v>361478.04</v>
      </c>
      <c r="H36" s="21">
        <f t="shared" si="3"/>
        <v>309241.92</v>
      </c>
      <c r="I36" s="21">
        <f t="shared" si="3"/>
        <v>333063.83999999997</v>
      </c>
      <c r="J36" s="21">
        <f t="shared" si="3"/>
        <v>286655.39999999997</v>
      </c>
      <c r="K36" s="21">
        <f t="shared" si="3"/>
        <v>253674.47999999998</v>
      </c>
      <c r="L36" s="21">
        <f t="shared" si="3"/>
        <v>281236.68</v>
      </c>
      <c r="M36" s="21">
        <f t="shared" si="3"/>
        <v>243169.31999999998</v>
      </c>
      <c r="N36" s="21">
        <f t="shared" si="3"/>
        <v>308057.63999999996</v>
      </c>
      <c r="O36" s="22">
        <f>SUM(C36:N36)</f>
        <v>3370120.0799999996</v>
      </c>
    </row>
    <row r="37" spans="2:15" ht="12.75">
      <c r="B37" s="5" t="s">
        <v>29</v>
      </c>
      <c r="C37" s="19">
        <f t="shared" si="2"/>
        <v>34131.119999999995</v>
      </c>
      <c r="D37" s="19">
        <f aca="true" t="shared" si="4" ref="D37:N37">0.355*24*D8</f>
        <v>38391.119999999995</v>
      </c>
      <c r="E37" s="19">
        <f t="shared" si="4"/>
        <v>34131.119999999995</v>
      </c>
      <c r="F37" s="19">
        <f t="shared" si="4"/>
        <v>49458.6</v>
      </c>
      <c r="G37" s="19">
        <f t="shared" si="4"/>
        <v>56794.32</v>
      </c>
      <c r="H37" s="19">
        <f t="shared" si="4"/>
        <v>48589.56</v>
      </c>
      <c r="I37" s="19">
        <f t="shared" si="4"/>
        <v>52329.84</v>
      </c>
      <c r="J37" s="19">
        <f t="shared" si="4"/>
        <v>45036.72</v>
      </c>
      <c r="K37" s="19">
        <f t="shared" si="4"/>
        <v>39856.56</v>
      </c>
      <c r="L37" s="19">
        <f t="shared" si="4"/>
        <v>44184.72</v>
      </c>
      <c r="M37" s="19">
        <f t="shared" si="4"/>
        <v>38203.68</v>
      </c>
      <c r="N37" s="19">
        <f t="shared" si="4"/>
        <v>48402.119999999995</v>
      </c>
      <c r="O37" s="16">
        <f aca="true" t="shared" si="5" ref="O37:O56">SUM(C37:N37)</f>
        <v>529509.48</v>
      </c>
    </row>
    <row r="38" spans="2:15" ht="12.75">
      <c r="B38" s="5" t="s">
        <v>30</v>
      </c>
      <c r="C38" s="19">
        <f t="shared" si="2"/>
        <v>24818.76</v>
      </c>
      <c r="D38" s="19">
        <f aca="true" t="shared" si="6" ref="D38:N38">0.355*24*D9</f>
        <v>27920.039999999997</v>
      </c>
      <c r="E38" s="19">
        <f t="shared" si="6"/>
        <v>24818.76</v>
      </c>
      <c r="F38" s="19">
        <f t="shared" si="6"/>
        <v>35962.92</v>
      </c>
      <c r="G38" s="19">
        <f t="shared" si="6"/>
        <v>41304.96</v>
      </c>
      <c r="H38" s="19">
        <f t="shared" si="6"/>
        <v>35332.439999999995</v>
      </c>
      <c r="I38" s="19">
        <f t="shared" si="6"/>
        <v>38050.32</v>
      </c>
      <c r="J38" s="19">
        <f t="shared" si="6"/>
        <v>32750.879999999997</v>
      </c>
      <c r="K38" s="19">
        <f t="shared" si="6"/>
        <v>28985.039999999997</v>
      </c>
      <c r="L38" s="19">
        <f t="shared" si="6"/>
        <v>32128.92</v>
      </c>
      <c r="M38" s="19">
        <f t="shared" si="6"/>
        <v>27783.719999999998</v>
      </c>
      <c r="N38" s="19">
        <f t="shared" si="6"/>
        <v>35196.119999999995</v>
      </c>
      <c r="O38" s="16">
        <f t="shared" si="5"/>
        <v>385052.87999999995</v>
      </c>
    </row>
    <row r="39" spans="2:15" ht="12.75">
      <c r="B39" s="5" t="s">
        <v>31</v>
      </c>
      <c r="C39" s="19">
        <f t="shared" si="2"/>
        <v>21768.6</v>
      </c>
      <c r="D39" s="19">
        <f aca="true" t="shared" si="7" ref="D39:N39">0.355*24*D10</f>
        <v>24486.48</v>
      </c>
      <c r="E39" s="19">
        <f t="shared" si="7"/>
        <v>21768.6</v>
      </c>
      <c r="F39" s="19">
        <f t="shared" si="7"/>
        <v>31549.559999999998</v>
      </c>
      <c r="G39" s="19">
        <f t="shared" si="7"/>
        <v>36227.04</v>
      </c>
      <c r="H39" s="19">
        <f t="shared" si="7"/>
        <v>30995.76</v>
      </c>
      <c r="I39" s="19">
        <f t="shared" si="7"/>
        <v>33381.36</v>
      </c>
      <c r="J39" s="19">
        <f t="shared" si="7"/>
        <v>28729.44</v>
      </c>
      <c r="K39" s="19">
        <f t="shared" si="7"/>
        <v>25423.68</v>
      </c>
      <c r="L39" s="19">
        <f t="shared" si="7"/>
        <v>28184.16</v>
      </c>
      <c r="M39" s="19">
        <f t="shared" si="7"/>
        <v>24367.199999999997</v>
      </c>
      <c r="N39" s="19">
        <f t="shared" si="7"/>
        <v>30876.48</v>
      </c>
      <c r="O39" s="16">
        <f t="shared" si="5"/>
        <v>337758.36</v>
      </c>
    </row>
    <row r="40" spans="2:15" ht="12.75">
      <c r="B40" s="5" t="s">
        <v>32</v>
      </c>
      <c r="C40" s="19">
        <f t="shared" si="2"/>
        <v>39669.119999999995</v>
      </c>
      <c r="D40" s="19">
        <f aca="true" t="shared" si="8" ref="D40:N40">0.355*24*D11</f>
        <v>44619.24</v>
      </c>
      <c r="E40" s="19">
        <f t="shared" si="8"/>
        <v>39669.119999999995</v>
      </c>
      <c r="F40" s="19">
        <f t="shared" si="8"/>
        <v>57492.96</v>
      </c>
      <c r="G40" s="19">
        <f t="shared" si="8"/>
        <v>66012.95999999999</v>
      </c>
      <c r="H40" s="19">
        <f t="shared" si="8"/>
        <v>56479.079999999994</v>
      </c>
      <c r="I40" s="19">
        <f t="shared" si="8"/>
        <v>60824.28</v>
      </c>
      <c r="J40" s="19">
        <f t="shared" si="8"/>
        <v>52346.88</v>
      </c>
      <c r="K40" s="19">
        <f t="shared" si="8"/>
        <v>46331.759999999995</v>
      </c>
      <c r="L40" s="19">
        <f t="shared" si="8"/>
        <v>51358.56</v>
      </c>
      <c r="M40" s="19">
        <f t="shared" si="8"/>
        <v>44406.24</v>
      </c>
      <c r="N40" s="19">
        <f t="shared" si="8"/>
        <v>56257.56</v>
      </c>
      <c r="O40" s="16">
        <f t="shared" si="5"/>
        <v>615467.76</v>
      </c>
    </row>
    <row r="41" spans="2:15" ht="12.75">
      <c r="B41" s="5" t="s">
        <v>33</v>
      </c>
      <c r="C41" s="19">
        <f t="shared" si="2"/>
        <v>17.04</v>
      </c>
      <c r="D41" s="19">
        <f aca="true" t="shared" si="9" ref="D41:N41">0.355*24*D12</f>
        <v>17.04</v>
      </c>
      <c r="E41" s="19">
        <f t="shared" si="9"/>
        <v>17.04</v>
      </c>
      <c r="F41" s="19">
        <f t="shared" si="9"/>
        <v>17.04</v>
      </c>
      <c r="G41" s="19">
        <f t="shared" si="9"/>
        <v>25.56</v>
      </c>
      <c r="H41" s="19">
        <f t="shared" si="9"/>
        <v>17.04</v>
      </c>
      <c r="I41" s="19">
        <f t="shared" si="9"/>
        <v>17.04</v>
      </c>
      <c r="J41" s="19">
        <f t="shared" si="9"/>
        <v>17.04</v>
      </c>
      <c r="K41" s="19">
        <f t="shared" si="9"/>
        <v>17.04</v>
      </c>
      <c r="L41" s="19">
        <f t="shared" si="9"/>
        <v>17.04</v>
      </c>
      <c r="M41" s="19">
        <f t="shared" si="9"/>
        <v>17.04</v>
      </c>
      <c r="N41" s="19">
        <f t="shared" si="9"/>
        <v>17.04</v>
      </c>
      <c r="O41" s="16">
        <f t="shared" si="5"/>
        <v>212.99999999999994</v>
      </c>
    </row>
    <row r="42" spans="2:15" ht="12.75">
      <c r="B42" s="5" t="s">
        <v>34</v>
      </c>
      <c r="C42" s="19">
        <f t="shared" si="2"/>
        <v>4123.679999999999</v>
      </c>
      <c r="D42" s="19">
        <f aca="true" t="shared" si="10" ref="D42:N42">0.355*24*D13</f>
        <v>4643.4</v>
      </c>
      <c r="E42" s="19">
        <f t="shared" si="10"/>
        <v>4123.679999999999</v>
      </c>
      <c r="F42" s="19">
        <f t="shared" si="10"/>
        <v>5981.04</v>
      </c>
      <c r="G42" s="19">
        <f t="shared" si="10"/>
        <v>6867.12</v>
      </c>
      <c r="H42" s="19">
        <f t="shared" si="10"/>
        <v>5870.28</v>
      </c>
      <c r="I42" s="19">
        <f t="shared" si="10"/>
        <v>6321.839999999999</v>
      </c>
      <c r="J42" s="19">
        <f t="shared" si="10"/>
        <v>5444.28</v>
      </c>
      <c r="K42" s="19">
        <f t="shared" si="10"/>
        <v>4813.8</v>
      </c>
      <c r="L42" s="19">
        <f t="shared" si="10"/>
        <v>5342.04</v>
      </c>
      <c r="M42" s="19">
        <f t="shared" si="10"/>
        <v>4617.84</v>
      </c>
      <c r="N42" s="19">
        <f t="shared" si="10"/>
        <v>5853.24</v>
      </c>
      <c r="O42" s="16">
        <f t="shared" si="5"/>
        <v>64002.24</v>
      </c>
    </row>
    <row r="43" spans="2:15" ht="12.75">
      <c r="B43" s="5" t="s">
        <v>35</v>
      </c>
      <c r="C43" s="19">
        <f t="shared" si="2"/>
        <v>122083.07999999999</v>
      </c>
      <c r="D43" s="19">
        <f aca="true" t="shared" si="11" ref="D43:N43">0.355*24*D14</f>
        <v>137333.88</v>
      </c>
      <c r="E43" s="19">
        <f t="shared" si="11"/>
        <v>122083.07999999999</v>
      </c>
      <c r="F43" s="19">
        <f t="shared" si="11"/>
        <v>176934.84</v>
      </c>
      <c r="G43" s="19">
        <f t="shared" si="11"/>
        <v>203176.44</v>
      </c>
      <c r="H43" s="19">
        <f t="shared" si="11"/>
        <v>173816.52</v>
      </c>
      <c r="I43" s="19">
        <f t="shared" si="11"/>
        <v>187201.44</v>
      </c>
      <c r="J43" s="19">
        <f t="shared" si="11"/>
        <v>161121.72</v>
      </c>
      <c r="K43" s="19">
        <f t="shared" si="11"/>
        <v>142582.19999999998</v>
      </c>
      <c r="L43" s="19">
        <f t="shared" si="11"/>
        <v>158080.08</v>
      </c>
      <c r="M43" s="19">
        <f t="shared" si="11"/>
        <v>136677.84</v>
      </c>
      <c r="N43" s="19">
        <f t="shared" si="11"/>
        <v>173151.96</v>
      </c>
      <c r="O43" s="16">
        <f t="shared" si="5"/>
        <v>1894243.08</v>
      </c>
    </row>
    <row r="44" spans="2:15" ht="12.75">
      <c r="B44" s="5" t="s">
        <v>13</v>
      </c>
      <c r="C44" s="19">
        <f>2.5*8*C15</f>
        <v>4568280</v>
      </c>
      <c r="D44" s="19">
        <f aca="true" t="shared" si="12" ref="D44:N44">2.5*8*D15</f>
        <v>5138740</v>
      </c>
      <c r="E44" s="19">
        <f t="shared" si="12"/>
        <v>4568280</v>
      </c>
      <c r="F44" s="19">
        <f t="shared" si="12"/>
        <v>6620700</v>
      </c>
      <c r="G44" s="19">
        <f t="shared" si="12"/>
        <v>7602620</v>
      </c>
      <c r="H44" s="19">
        <f t="shared" si="12"/>
        <v>6503920</v>
      </c>
      <c r="I44" s="19">
        <f t="shared" si="12"/>
        <v>7004860</v>
      </c>
      <c r="J44" s="19">
        <f t="shared" si="12"/>
        <v>6028860</v>
      </c>
      <c r="K44" s="19">
        <f t="shared" si="12"/>
        <v>5335220</v>
      </c>
      <c r="L44" s="19">
        <f t="shared" si="12"/>
        <v>5914980</v>
      </c>
      <c r="M44" s="19">
        <f t="shared" si="12"/>
        <v>5114300</v>
      </c>
      <c r="N44" s="19">
        <f t="shared" si="12"/>
        <v>6478960</v>
      </c>
      <c r="O44" s="16">
        <f t="shared" si="5"/>
        <v>70879720</v>
      </c>
    </row>
    <row r="45" spans="2:15" ht="12.75">
      <c r="B45" s="5" t="s">
        <v>36</v>
      </c>
      <c r="C45" s="19">
        <f>2*8*C16</f>
        <v>261904</v>
      </c>
      <c r="D45" s="19">
        <f aca="true" t="shared" si="13" ref="D45:N45">2*8*D16</f>
        <v>294608</v>
      </c>
      <c r="E45" s="19">
        <f t="shared" si="13"/>
        <v>261904</v>
      </c>
      <c r="F45" s="19">
        <f t="shared" si="13"/>
        <v>379568</v>
      </c>
      <c r="G45" s="19">
        <f t="shared" si="13"/>
        <v>435872</v>
      </c>
      <c r="H45" s="19">
        <f t="shared" si="13"/>
        <v>372880</v>
      </c>
      <c r="I45" s="19">
        <f t="shared" si="13"/>
        <v>401600</v>
      </c>
      <c r="J45" s="19">
        <f t="shared" si="13"/>
        <v>345632</v>
      </c>
      <c r="K45" s="19">
        <f t="shared" si="13"/>
        <v>305872</v>
      </c>
      <c r="L45" s="19">
        <f t="shared" si="13"/>
        <v>339104</v>
      </c>
      <c r="M45" s="19">
        <f t="shared" si="13"/>
        <v>293200</v>
      </c>
      <c r="N45" s="19">
        <f t="shared" si="13"/>
        <v>371440</v>
      </c>
      <c r="O45" s="16">
        <f t="shared" si="5"/>
        <v>4063584</v>
      </c>
    </row>
    <row r="46" spans="2:15" ht="12.75">
      <c r="B46" s="5" t="s">
        <v>37</v>
      </c>
      <c r="C46" s="19">
        <f aca="true" t="shared" si="14" ref="C46:N46">2.5*8*C17</f>
        <v>231240</v>
      </c>
      <c r="D46" s="19">
        <f t="shared" si="14"/>
        <v>260100</v>
      </c>
      <c r="E46" s="19">
        <f t="shared" si="14"/>
        <v>231240</v>
      </c>
      <c r="F46" s="19">
        <f t="shared" si="14"/>
        <v>335120</v>
      </c>
      <c r="G46" s="19">
        <f t="shared" si="14"/>
        <v>384820</v>
      </c>
      <c r="H46" s="19">
        <f t="shared" si="14"/>
        <v>329200</v>
      </c>
      <c r="I46" s="19">
        <f t="shared" si="14"/>
        <v>354560</v>
      </c>
      <c r="J46" s="19">
        <f t="shared" si="14"/>
        <v>305160</v>
      </c>
      <c r="K46" s="19">
        <f t="shared" si="14"/>
        <v>270040</v>
      </c>
      <c r="L46" s="19">
        <f t="shared" si="14"/>
        <v>299400</v>
      </c>
      <c r="M46" s="19">
        <f t="shared" si="14"/>
        <v>258860</v>
      </c>
      <c r="N46" s="19">
        <f t="shared" si="14"/>
        <v>327940</v>
      </c>
      <c r="O46" s="16">
        <f t="shared" si="5"/>
        <v>3587680</v>
      </c>
    </row>
    <row r="47" spans="2:15" ht="12.75">
      <c r="B47" s="5" t="s">
        <v>38</v>
      </c>
      <c r="C47" s="19">
        <f>0.5*24*C18</f>
        <v>96456</v>
      </c>
      <c r="D47" s="19">
        <f aca="true" t="shared" si="15" ref="D47:N47">0.5*24*D18</f>
        <v>108504</v>
      </c>
      <c r="E47" s="19">
        <f t="shared" si="15"/>
        <v>96456</v>
      </c>
      <c r="F47" s="19">
        <f t="shared" si="15"/>
        <v>139800</v>
      </c>
      <c r="G47" s="19">
        <f t="shared" si="15"/>
        <v>160524</v>
      </c>
      <c r="H47" s="19">
        <f t="shared" si="15"/>
        <v>137328</v>
      </c>
      <c r="I47" s="19">
        <f t="shared" si="15"/>
        <v>147912</v>
      </c>
      <c r="J47" s="19">
        <f t="shared" si="15"/>
        <v>127296</v>
      </c>
      <c r="K47" s="19">
        <f t="shared" si="15"/>
        <v>112656</v>
      </c>
      <c r="L47" s="19">
        <f t="shared" si="15"/>
        <v>124896</v>
      </c>
      <c r="M47" s="19">
        <f t="shared" si="15"/>
        <v>107988</v>
      </c>
      <c r="N47" s="19">
        <f t="shared" si="15"/>
        <v>136800</v>
      </c>
      <c r="O47" s="16">
        <f t="shared" si="5"/>
        <v>1496616</v>
      </c>
    </row>
    <row r="48" spans="2:15" ht="12.75">
      <c r="B48" s="5" t="s">
        <v>39</v>
      </c>
      <c r="C48" s="19">
        <f aca="true" t="shared" si="16" ref="C48:N54">0.5*24*C19</f>
        <v>813144</v>
      </c>
      <c r="D48" s="19">
        <f t="shared" si="16"/>
        <v>914688</v>
      </c>
      <c r="E48" s="19">
        <f t="shared" si="16"/>
        <v>813144</v>
      </c>
      <c r="F48" s="19">
        <f t="shared" si="16"/>
        <v>1178472</v>
      </c>
      <c r="G48" s="19">
        <f t="shared" si="16"/>
        <v>1353252</v>
      </c>
      <c r="H48" s="19">
        <f t="shared" si="16"/>
        <v>1157688</v>
      </c>
      <c r="I48" s="19">
        <f t="shared" si="16"/>
        <v>1246848</v>
      </c>
      <c r="J48" s="19">
        <f t="shared" si="16"/>
        <v>1073124</v>
      </c>
      <c r="K48" s="19">
        <f t="shared" si="16"/>
        <v>949656</v>
      </c>
      <c r="L48" s="19">
        <f t="shared" si="16"/>
        <v>1052856</v>
      </c>
      <c r="M48" s="19">
        <f t="shared" si="16"/>
        <v>910344</v>
      </c>
      <c r="N48" s="19">
        <f t="shared" si="16"/>
        <v>1153248</v>
      </c>
      <c r="O48" s="16">
        <f t="shared" si="5"/>
        <v>12616464</v>
      </c>
    </row>
    <row r="49" spans="2:15" ht="12.75">
      <c r="B49" s="5" t="s">
        <v>40</v>
      </c>
      <c r="C49" s="19">
        <f t="shared" si="16"/>
        <v>56976</v>
      </c>
      <c r="D49" s="19">
        <f t="shared" si="16"/>
        <v>64092</v>
      </c>
      <c r="E49" s="19">
        <f t="shared" si="16"/>
        <v>56976</v>
      </c>
      <c r="F49" s="19">
        <f t="shared" si="16"/>
        <v>82572</v>
      </c>
      <c r="G49" s="19">
        <f t="shared" si="16"/>
        <v>94812</v>
      </c>
      <c r="H49" s="19">
        <f t="shared" si="16"/>
        <v>81120</v>
      </c>
      <c r="I49" s="19">
        <f t="shared" si="16"/>
        <v>87360</v>
      </c>
      <c r="J49" s="19">
        <f t="shared" si="16"/>
        <v>75192</v>
      </c>
      <c r="K49" s="19">
        <f t="shared" si="16"/>
        <v>66540</v>
      </c>
      <c r="L49" s="19">
        <f t="shared" si="16"/>
        <v>73764</v>
      </c>
      <c r="M49" s="19">
        <f t="shared" si="16"/>
        <v>63780</v>
      </c>
      <c r="N49" s="19">
        <f t="shared" si="16"/>
        <v>80808</v>
      </c>
      <c r="O49" s="16">
        <f t="shared" si="5"/>
        <v>883992</v>
      </c>
    </row>
    <row r="50" spans="2:15" ht="12.75">
      <c r="B50" s="5" t="s">
        <v>41</v>
      </c>
      <c r="C50" s="19">
        <f t="shared" si="16"/>
        <v>59520</v>
      </c>
      <c r="D50" s="19">
        <f t="shared" si="16"/>
        <v>66960</v>
      </c>
      <c r="E50" s="19">
        <f t="shared" si="16"/>
        <v>59520</v>
      </c>
      <c r="F50" s="19">
        <f t="shared" si="16"/>
        <v>86268</v>
      </c>
      <c r="G50" s="19">
        <f t="shared" si="16"/>
        <v>99060</v>
      </c>
      <c r="H50" s="19">
        <f t="shared" si="16"/>
        <v>84744</v>
      </c>
      <c r="I50" s="19">
        <f t="shared" si="16"/>
        <v>91272</v>
      </c>
      <c r="J50" s="19">
        <f t="shared" si="16"/>
        <v>78552</v>
      </c>
      <c r="K50" s="19">
        <f t="shared" si="16"/>
        <v>69516</v>
      </c>
      <c r="L50" s="19">
        <f t="shared" si="16"/>
        <v>77064</v>
      </c>
      <c r="M50" s="19">
        <f t="shared" si="16"/>
        <v>66636</v>
      </c>
      <c r="N50" s="19">
        <f t="shared" si="16"/>
        <v>84420</v>
      </c>
      <c r="O50" s="16">
        <f t="shared" si="5"/>
        <v>923532</v>
      </c>
    </row>
    <row r="51" spans="2:15" ht="12.75">
      <c r="B51" s="5" t="s">
        <v>42</v>
      </c>
      <c r="C51" s="19">
        <f t="shared" si="16"/>
        <v>85980</v>
      </c>
      <c r="D51" s="19">
        <f t="shared" si="16"/>
        <v>96720</v>
      </c>
      <c r="E51" s="19">
        <f t="shared" si="16"/>
        <v>85980</v>
      </c>
      <c r="F51" s="19">
        <f t="shared" si="16"/>
        <v>124620</v>
      </c>
      <c r="G51" s="19">
        <f t="shared" si="16"/>
        <v>143100</v>
      </c>
      <c r="H51" s="19">
        <f t="shared" si="16"/>
        <v>122412</v>
      </c>
      <c r="I51" s="19">
        <f t="shared" si="16"/>
        <v>131844</v>
      </c>
      <c r="J51" s="19">
        <f t="shared" si="16"/>
        <v>113472</v>
      </c>
      <c r="K51" s="19">
        <f t="shared" si="16"/>
        <v>100416</v>
      </c>
      <c r="L51" s="19">
        <f t="shared" si="16"/>
        <v>111336</v>
      </c>
      <c r="M51" s="19">
        <f t="shared" si="16"/>
        <v>96264</v>
      </c>
      <c r="N51" s="19">
        <f t="shared" si="16"/>
        <v>121944</v>
      </c>
      <c r="O51" s="16">
        <f t="shared" si="5"/>
        <v>1334088</v>
      </c>
    </row>
    <row r="52" spans="2:15" ht="12.75">
      <c r="B52" s="5" t="s">
        <v>43</v>
      </c>
      <c r="C52" s="19">
        <f t="shared" si="16"/>
        <v>96696</v>
      </c>
      <c r="D52" s="19">
        <f t="shared" si="16"/>
        <v>108768</v>
      </c>
      <c r="E52" s="19">
        <f t="shared" si="16"/>
        <v>96696</v>
      </c>
      <c r="F52" s="19">
        <f t="shared" si="16"/>
        <v>140136</v>
      </c>
      <c r="G52" s="19">
        <f t="shared" si="16"/>
        <v>160920</v>
      </c>
      <c r="H52" s="19">
        <f t="shared" si="16"/>
        <v>137664</v>
      </c>
      <c r="I52" s="19">
        <f t="shared" si="16"/>
        <v>148260</v>
      </c>
      <c r="J52" s="19">
        <f t="shared" si="16"/>
        <v>127608</v>
      </c>
      <c r="K52" s="19">
        <f t="shared" si="16"/>
        <v>112920</v>
      </c>
      <c r="L52" s="19">
        <f t="shared" si="16"/>
        <v>125196</v>
      </c>
      <c r="M52" s="19">
        <f t="shared" si="16"/>
        <v>108252</v>
      </c>
      <c r="N52" s="19">
        <f t="shared" si="16"/>
        <v>137136</v>
      </c>
      <c r="O52" s="16">
        <f t="shared" si="5"/>
        <v>1500252</v>
      </c>
    </row>
    <row r="53" spans="2:15" ht="12.75">
      <c r="B53" s="5" t="s">
        <v>44</v>
      </c>
      <c r="C53" s="19">
        <f t="shared" si="16"/>
        <v>25896</v>
      </c>
      <c r="D53" s="19">
        <f t="shared" si="16"/>
        <v>29136</v>
      </c>
      <c r="E53" s="19">
        <f t="shared" si="16"/>
        <v>25896</v>
      </c>
      <c r="F53" s="19">
        <f t="shared" si="16"/>
        <v>37536</v>
      </c>
      <c r="G53" s="19">
        <f t="shared" si="16"/>
        <v>43092</v>
      </c>
      <c r="H53" s="19">
        <f t="shared" si="16"/>
        <v>36864</v>
      </c>
      <c r="I53" s="19">
        <f t="shared" si="16"/>
        <v>39708</v>
      </c>
      <c r="J53" s="19">
        <f t="shared" si="16"/>
        <v>34176</v>
      </c>
      <c r="K53" s="19">
        <f t="shared" si="16"/>
        <v>30240</v>
      </c>
      <c r="L53" s="19">
        <f t="shared" si="16"/>
        <v>33528</v>
      </c>
      <c r="M53" s="19">
        <f t="shared" si="16"/>
        <v>28992</v>
      </c>
      <c r="N53" s="19">
        <f t="shared" si="16"/>
        <v>36732</v>
      </c>
      <c r="O53" s="16">
        <f t="shared" si="5"/>
        <v>401796</v>
      </c>
    </row>
    <row r="54" spans="2:15" ht="12.75">
      <c r="B54" s="6" t="s">
        <v>45</v>
      </c>
      <c r="C54" s="19">
        <f t="shared" si="16"/>
        <v>23784</v>
      </c>
      <c r="D54" s="19">
        <f t="shared" si="16"/>
        <v>26748</v>
      </c>
      <c r="E54" s="19">
        <f t="shared" si="16"/>
        <v>23784</v>
      </c>
      <c r="F54" s="19">
        <f t="shared" si="16"/>
        <v>34464</v>
      </c>
      <c r="G54" s="19">
        <f t="shared" si="16"/>
        <v>39576</v>
      </c>
      <c r="H54" s="19">
        <f t="shared" si="16"/>
        <v>33852</v>
      </c>
      <c r="I54" s="19">
        <f t="shared" si="16"/>
        <v>36468</v>
      </c>
      <c r="J54" s="19">
        <f t="shared" si="16"/>
        <v>31380</v>
      </c>
      <c r="K54" s="19">
        <f t="shared" si="16"/>
        <v>27768</v>
      </c>
      <c r="L54" s="19">
        <f t="shared" si="16"/>
        <v>30792</v>
      </c>
      <c r="M54" s="19">
        <f t="shared" si="16"/>
        <v>26616</v>
      </c>
      <c r="N54" s="19">
        <f t="shared" si="16"/>
        <v>33720</v>
      </c>
      <c r="O54" s="16">
        <f t="shared" si="5"/>
        <v>368952</v>
      </c>
    </row>
    <row r="55" spans="2:15" ht="12.75">
      <c r="B55" s="5" t="s">
        <v>46</v>
      </c>
      <c r="C55" s="19">
        <f>0.296*24*C26</f>
        <v>41437.632</v>
      </c>
      <c r="D55" s="19">
        <f aca="true" t="shared" si="17" ref="D55:N55">0.296*24*D26</f>
        <v>46616.448</v>
      </c>
      <c r="E55" s="19">
        <f t="shared" si="17"/>
        <v>41437.632</v>
      </c>
      <c r="F55" s="19">
        <f t="shared" si="17"/>
        <v>60057.21599999999</v>
      </c>
      <c r="G55" s="19">
        <f t="shared" si="17"/>
        <v>68965.632</v>
      </c>
      <c r="H55" s="19">
        <f t="shared" si="17"/>
        <v>58998.719999999994</v>
      </c>
      <c r="I55" s="19">
        <f t="shared" si="17"/>
        <v>63545.27999999999</v>
      </c>
      <c r="J55" s="19">
        <f t="shared" si="17"/>
        <v>54686.592</v>
      </c>
      <c r="K55" s="19">
        <f t="shared" si="17"/>
        <v>48399.551999999996</v>
      </c>
      <c r="L55" s="19">
        <f t="shared" si="17"/>
        <v>53656.511999999995</v>
      </c>
      <c r="M55" s="19">
        <f t="shared" si="17"/>
        <v>46396.223999999995</v>
      </c>
      <c r="N55" s="19">
        <f t="shared" si="17"/>
        <v>58771.39199999999</v>
      </c>
      <c r="O55" s="16">
        <f t="shared" si="5"/>
        <v>642968.8319999999</v>
      </c>
    </row>
    <row r="56" spans="2:15" ht="13.5" thickBot="1">
      <c r="B56" s="5" t="s">
        <v>47</v>
      </c>
      <c r="C56" s="19">
        <f>0.237*24*C27</f>
        <v>92577.88799999999</v>
      </c>
      <c r="D56" s="19">
        <f aca="true" t="shared" si="18" ref="D56:N56">0.237*24*D27</f>
        <v>104135.904</v>
      </c>
      <c r="E56" s="19">
        <f t="shared" si="18"/>
        <v>92577.88799999999</v>
      </c>
      <c r="F56" s="19">
        <f t="shared" si="18"/>
        <v>134168.544</v>
      </c>
      <c r="G56" s="19">
        <f t="shared" si="18"/>
        <v>154065.168</v>
      </c>
      <c r="H56" s="19">
        <f t="shared" si="18"/>
        <v>131802.33599999998</v>
      </c>
      <c r="I56" s="19">
        <f t="shared" si="18"/>
        <v>141955.416</v>
      </c>
      <c r="J56" s="19">
        <f t="shared" si="18"/>
        <v>122172.552</v>
      </c>
      <c r="K56" s="19">
        <f t="shared" si="18"/>
        <v>108117.504</v>
      </c>
      <c r="L56" s="19">
        <f t="shared" si="18"/>
        <v>119868.912</v>
      </c>
      <c r="M56" s="19">
        <f t="shared" si="18"/>
        <v>103641.048</v>
      </c>
      <c r="N56" s="19">
        <f t="shared" si="18"/>
        <v>131296.104</v>
      </c>
      <c r="O56" s="17">
        <f t="shared" si="5"/>
        <v>1436379.264</v>
      </c>
    </row>
    <row r="57" spans="2:16" ht="13.5" thickBot="1">
      <c r="B57" s="7" t="s">
        <v>48</v>
      </c>
      <c r="C57" s="18">
        <f aca="true" t="shared" si="19" ref="C57:O57">SUM(C36:C56)</f>
        <v>6917711.800000001</v>
      </c>
      <c r="D57" s="18">
        <f t="shared" si="19"/>
        <v>7781555.592</v>
      </c>
      <c r="E57" s="18">
        <f t="shared" si="19"/>
        <v>6917711.800000001</v>
      </c>
      <c r="F57" s="18">
        <f t="shared" si="19"/>
        <v>10025675.68</v>
      </c>
      <c r="G57" s="18">
        <f t="shared" si="19"/>
        <v>11512565.239999998</v>
      </c>
      <c r="H57" s="18">
        <f t="shared" si="19"/>
        <v>9848815.656</v>
      </c>
      <c r="I57" s="18">
        <f t="shared" si="19"/>
        <v>10607382.656</v>
      </c>
      <c r="J57" s="18">
        <f t="shared" si="19"/>
        <v>9129413.503999999</v>
      </c>
      <c r="K57" s="18">
        <f t="shared" si="19"/>
        <v>8079045.615999999</v>
      </c>
      <c r="L57" s="18">
        <f t="shared" si="19"/>
        <v>8956973.624</v>
      </c>
      <c r="M57" s="18">
        <f t="shared" si="19"/>
        <v>7744512.152000001</v>
      </c>
      <c r="N57" s="18">
        <f t="shared" si="19"/>
        <v>9811027.656000001</v>
      </c>
      <c r="O57" s="29">
        <f t="shared" si="19"/>
        <v>107332390.976</v>
      </c>
      <c r="P57" s="30" t="s">
        <v>49</v>
      </c>
    </row>
    <row r="58" ht="13.5" thickBot="1">
      <c r="O58" t="s">
        <v>50</v>
      </c>
    </row>
    <row r="59" spans="2:17" ht="13.5" thickBot="1">
      <c r="B59" s="46" t="s">
        <v>62</v>
      </c>
      <c r="O59" s="29">
        <f>+O57/1000</f>
        <v>107332.390976</v>
      </c>
      <c r="P59" s="30" t="s">
        <v>51</v>
      </c>
      <c r="Q59" s="31"/>
    </row>
    <row r="60" ht="12.75">
      <c r="B60" s="45"/>
    </row>
    <row r="62" ht="13.5" thickBot="1"/>
    <row r="63" spans="9:15" ht="13.5" thickBot="1">
      <c r="I63" t="s">
        <v>52</v>
      </c>
      <c r="O63" s="29">
        <f>+O57/527</f>
        <v>203666.77604554078</v>
      </c>
    </row>
  </sheetData>
  <mergeCells count="2">
    <mergeCell ref="B4:N4"/>
    <mergeCell ref="B33:N33"/>
  </mergeCells>
  <printOptions/>
  <pageMargins left="0.75" right="0.75" top="1" bottom="1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Q43"/>
  <sheetViews>
    <sheetView showGridLines="0" zoomScale="90" zoomScaleNormal="90" workbookViewId="0" topLeftCell="A9">
      <selection activeCell="I43" sqref="I43"/>
    </sheetView>
  </sheetViews>
  <sheetFormatPr defaultColWidth="11.421875" defaultRowHeight="12.75"/>
  <cols>
    <col min="1" max="1" width="3.00390625" style="0" customWidth="1"/>
    <col min="2" max="2" width="23.140625" style="0" customWidth="1"/>
    <col min="3" max="10" width="12.57421875" style="0" bestFit="1" customWidth="1"/>
    <col min="11" max="11" width="12.140625" style="0" customWidth="1"/>
    <col min="12" max="14" width="12.57421875" style="0" bestFit="1" customWidth="1"/>
    <col min="15" max="15" width="13.57421875" style="0" bestFit="1" customWidth="1"/>
    <col min="17" max="17" width="5.7109375" style="0" customWidth="1"/>
  </cols>
  <sheetData>
    <row r="4" spans="2:14" ht="15.75">
      <c r="B4" s="47" t="s">
        <v>27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ht="13.5" thickBot="1"/>
    <row r="6" spans="2:15" ht="12.75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4" t="s">
        <v>12</v>
      </c>
      <c r="O6" s="4" t="s">
        <v>25</v>
      </c>
    </row>
    <row r="7" spans="2:15" ht="12.75">
      <c r="B7" s="5" t="s">
        <v>13</v>
      </c>
      <c r="C7" s="12">
        <v>958</v>
      </c>
      <c r="D7" s="12">
        <v>1078</v>
      </c>
      <c r="E7" s="12">
        <v>1455</v>
      </c>
      <c r="F7" s="12">
        <v>1389</v>
      </c>
      <c r="G7" s="12">
        <v>1595</v>
      </c>
      <c r="H7" s="12">
        <v>1364</v>
      </c>
      <c r="I7" s="12">
        <v>1469</v>
      </c>
      <c r="J7" s="12">
        <v>1265</v>
      </c>
      <c r="K7" s="12">
        <v>1119</v>
      </c>
      <c r="L7" s="12">
        <v>1241</v>
      </c>
      <c r="M7" s="12">
        <v>1073</v>
      </c>
      <c r="N7" s="13">
        <v>1359</v>
      </c>
      <c r="O7" s="10">
        <f aca="true" t="shared" si="0" ref="O7:O17">SUM(C7:N7)</f>
        <v>15365</v>
      </c>
    </row>
    <row r="8" spans="2:15" ht="12.75">
      <c r="B8" s="5" t="s">
        <v>14</v>
      </c>
      <c r="C8" s="12">
        <v>161</v>
      </c>
      <c r="D8" s="12">
        <v>182</v>
      </c>
      <c r="E8" s="12">
        <v>245</v>
      </c>
      <c r="F8" s="12">
        <v>234</v>
      </c>
      <c r="G8" s="12">
        <v>269</v>
      </c>
      <c r="H8" s="12">
        <v>230</v>
      </c>
      <c r="I8" s="12">
        <v>248</v>
      </c>
      <c r="J8" s="12">
        <v>213</v>
      </c>
      <c r="K8" s="12">
        <v>189</v>
      </c>
      <c r="L8" s="12">
        <v>209</v>
      </c>
      <c r="M8" s="12">
        <v>181</v>
      </c>
      <c r="N8" s="13">
        <v>229</v>
      </c>
      <c r="O8" s="10">
        <f t="shared" si="0"/>
        <v>2590</v>
      </c>
    </row>
    <row r="9" spans="2:15" ht="12.75">
      <c r="B9" s="5" t="s">
        <v>15</v>
      </c>
      <c r="C9" s="12">
        <v>510</v>
      </c>
      <c r="D9" s="12">
        <v>573</v>
      </c>
      <c r="E9" s="12">
        <v>774</v>
      </c>
      <c r="F9" s="12">
        <v>739</v>
      </c>
      <c r="G9" s="12">
        <v>848</v>
      </c>
      <c r="H9" s="12">
        <v>726</v>
      </c>
      <c r="I9" s="12">
        <v>782</v>
      </c>
      <c r="J9" s="12">
        <v>673</v>
      </c>
      <c r="K9" s="12">
        <v>595</v>
      </c>
      <c r="L9" s="12">
        <v>660</v>
      </c>
      <c r="M9" s="12">
        <v>571</v>
      </c>
      <c r="N9" s="13">
        <v>723</v>
      </c>
      <c r="O9" s="10">
        <f t="shared" si="0"/>
        <v>8174</v>
      </c>
    </row>
    <row r="10" spans="2:15" ht="12.75">
      <c r="B10" s="5" t="s">
        <v>16</v>
      </c>
      <c r="C10" s="12">
        <v>732</v>
      </c>
      <c r="D10" s="12">
        <v>823</v>
      </c>
      <c r="E10" s="12">
        <v>1112</v>
      </c>
      <c r="F10" s="12">
        <v>1061</v>
      </c>
      <c r="G10" s="12">
        <v>1218</v>
      </c>
      <c r="H10" s="12">
        <v>1042</v>
      </c>
      <c r="I10" s="12">
        <v>1123</v>
      </c>
      <c r="J10" s="12">
        <v>966</v>
      </c>
      <c r="K10" s="12">
        <v>855</v>
      </c>
      <c r="L10" s="12">
        <v>948</v>
      </c>
      <c r="M10" s="12">
        <v>820</v>
      </c>
      <c r="N10" s="13">
        <v>1038</v>
      </c>
      <c r="O10" s="10">
        <f t="shared" si="0"/>
        <v>11738</v>
      </c>
    </row>
    <row r="11" spans="2:15" ht="12.75">
      <c r="B11" s="5" t="s">
        <v>17</v>
      </c>
      <c r="C11" s="12">
        <v>48</v>
      </c>
      <c r="D11" s="12">
        <v>54</v>
      </c>
      <c r="E11" s="12">
        <v>73</v>
      </c>
      <c r="F11" s="12">
        <v>70</v>
      </c>
      <c r="G11" s="12">
        <v>80</v>
      </c>
      <c r="H11" s="12">
        <v>69</v>
      </c>
      <c r="I11" s="12">
        <v>74</v>
      </c>
      <c r="J11" s="12">
        <v>64</v>
      </c>
      <c r="K11" s="12">
        <v>56</v>
      </c>
      <c r="L11" s="12">
        <v>63</v>
      </c>
      <c r="M11" s="12">
        <v>54</v>
      </c>
      <c r="N11" s="13">
        <v>69</v>
      </c>
      <c r="O11" s="10">
        <f t="shared" si="0"/>
        <v>774</v>
      </c>
    </row>
    <row r="12" spans="2:15" ht="12.75">
      <c r="B12" s="5" t="s">
        <v>18</v>
      </c>
      <c r="C12" s="12">
        <v>2431</v>
      </c>
      <c r="D12" s="12">
        <v>2735</v>
      </c>
      <c r="E12" s="12">
        <v>3691</v>
      </c>
      <c r="F12" s="12">
        <v>3523</v>
      </c>
      <c r="G12" s="12">
        <v>4046</v>
      </c>
      <c r="H12" s="12">
        <v>3461</v>
      </c>
      <c r="I12" s="12">
        <v>3728</v>
      </c>
      <c r="J12" s="12">
        <v>3208</v>
      </c>
      <c r="K12" s="12">
        <v>2839</v>
      </c>
      <c r="L12" s="12">
        <v>3148</v>
      </c>
      <c r="M12" s="12">
        <v>2722</v>
      </c>
      <c r="N12" s="13">
        <v>3448</v>
      </c>
      <c r="O12" s="10">
        <f t="shared" si="0"/>
        <v>38980</v>
      </c>
    </row>
    <row r="13" spans="2:15" ht="12.75">
      <c r="B13" s="5" t="s">
        <v>19</v>
      </c>
      <c r="C13" s="12">
        <v>7675</v>
      </c>
      <c r="D13" s="12">
        <v>8634</v>
      </c>
      <c r="E13" s="12">
        <v>11654</v>
      </c>
      <c r="F13" s="12">
        <v>11124</v>
      </c>
      <c r="G13" s="12">
        <v>12774</v>
      </c>
      <c r="H13" s="12">
        <v>10928</v>
      </c>
      <c r="I13" s="12">
        <v>11769</v>
      </c>
      <c r="J13" s="12">
        <v>10129</v>
      </c>
      <c r="K13" s="12">
        <v>8964</v>
      </c>
      <c r="L13" s="12">
        <v>9938</v>
      </c>
      <c r="M13" s="12">
        <v>8593</v>
      </c>
      <c r="N13" s="13">
        <v>10886</v>
      </c>
      <c r="O13" s="10">
        <f t="shared" si="0"/>
        <v>123068</v>
      </c>
    </row>
    <row r="14" spans="2:15" ht="12.75">
      <c r="B14" s="5" t="s">
        <v>20</v>
      </c>
      <c r="C14" s="12">
        <v>11023</v>
      </c>
      <c r="D14" s="12">
        <v>12400</v>
      </c>
      <c r="E14" s="12">
        <v>16738</v>
      </c>
      <c r="F14" s="12">
        <v>15976</v>
      </c>
      <c r="G14" s="12">
        <v>18345</v>
      </c>
      <c r="H14" s="12">
        <v>15694</v>
      </c>
      <c r="I14" s="12">
        <v>16903</v>
      </c>
      <c r="J14" s="12">
        <v>14548</v>
      </c>
      <c r="K14" s="12">
        <v>12874</v>
      </c>
      <c r="L14" s="12">
        <v>14273</v>
      </c>
      <c r="M14" s="12">
        <v>12341</v>
      </c>
      <c r="N14" s="13">
        <v>15634</v>
      </c>
      <c r="O14" s="10">
        <f t="shared" si="0"/>
        <v>176749</v>
      </c>
    </row>
    <row r="15" spans="2:15" ht="12.75">
      <c r="B15" s="5" t="s">
        <v>21</v>
      </c>
      <c r="C15" s="12">
        <v>728</v>
      </c>
      <c r="D15" s="12">
        <v>819</v>
      </c>
      <c r="E15" s="12">
        <v>1106</v>
      </c>
      <c r="F15" s="12">
        <v>1055</v>
      </c>
      <c r="G15" s="12">
        <v>1212</v>
      </c>
      <c r="H15" s="12">
        <v>1037</v>
      </c>
      <c r="I15" s="12">
        <v>1117</v>
      </c>
      <c r="J15" s="12">
        <v>961</v>
      </c>
      <c r="K15" s="12">
        <v>851</v>
      </c>
      <c r="L15" s="12">
        <v>943</v>
      </c>
      <c r="M15" s="12">
        <v>815</v>
      </c>
      <c r="N15" s="13">
        <v>1033</v>
      </c>
      <c r="O15" s="10">
        <f t="shared" si="0"/>
        <v>11677</v>
      </c>
    </row>
    <row r="16" spans="2:15" ht="12.75">
      <c r="B16" s="5" t="s">
        <v>22</v>
      </c>
      <c r="C16" s="12">
        <v>135514</v>
      </c>
      <c r="D16" s="12">
        <v>152436</v>
      </c>
      <c r="E16" s="12">
        <v>205760</v>
      </c>
      <c r="F16" s="12">
        <v>196396</v>
      </c>
      <c r="G16" s="12">
        <v>225524</v>
      </c>
      <c r="H16" s="12">
        <v>192932</v>
      </c>
      <c r="I16" s="12">
        <v>207792</v>
      </c>
      <c r="J16" s="12">
        <v>178840</v>
      </c>
      <c r="K16" s="12">
        <v>158264</v>
      </c>
      <c r="L16" s="12">
        <v>175462</v>
      </c>
      <c r="M16" s="12">
        <v>151711</v>
      </c>
      <c r="N16" s="13">
        <v>192192</v>
      </c>
      <c r="O16" s="10">
        <f t="shared" si="0"/>
        <v>2172823</v>
      </c>
    </row>
    <row r="17" spans="2:15" ht="13.5" thickBot="1">
      <c r="B17" s="6" t="s">
        <v>23</v>
      </c>
      <c r="C17" s="14">
        <v>5308</v>
      </c>
      <c r="D17" s="14">
        <v>5971</v>
      </c>
      <c r="E17" s="14">
        <v>8060</v>
      </c>
      <c r="F17" s="14">
        <v>7693</v>
      </c>
      <c r="G17" s="14">
        <v>8834</v>
      </c>
      <c r="H17" s="14">
        <v>7557</v>
      </c>
      <c r="I17" s="14">
        <v>8139</v>
      </c>
      <c r="J17" s="14">
        <v>7005</v>
      </c>
      <c r="K17" s="14">
        <v>6199</v>
      </c>
      <c r="L17" s="14">
        <v>6873</v>
      </c>
      <c r="M17" s="14">
        <v>5943</v>
      </c>
      <c r="N17" s="15">
        <v>7528</v>
      </c>
      <c r="O17" s="11">
        <f t="shared" si="0"/>
        <v>85110</v>
      </c>
    </row>
    <row r="18" spans="2:15" ht="13.5" thickBot="1">
      <c r="B18" s="7" t="s">
        <v>24</v>
      </c>
      <c r="C18" s="8">
        <f aca="true" t="shared" si="1" ref="C18:O18">SUM(C7:C17)</f>
        <v>165088</v>
      </c>
      <c r="D18" s="8">
        <f t="shared" si="1"/>
        <v>185705</v>
      </c>
      <c r="E18" s="8">
        <f t="shared" si="1"/>
        <v>250668</v>
      </c>
      <c r="F18" s="8">
        <f t="shared" si="1"/>
        <v>239260</v>
      </c>
      <c r="G18" s="8">
        <f t="shared" si="1"/>
        <v>274745</v>
      </c>
      <c r="H18" s="8">
        <f t="shared" si="1"/>
        <v>235040</v>
      </c>
      <c r="I18" s="8">
        <f t="shared" si="1"/>
        <v>253144</v>
      </c>
      <c r="J18" s="8">
        <f t="shared" si="1"/>
        <v>217872</v>
      </c>
      <c r="K18" s="8">
        <f t="shared" si="1"/>
        <v>192805</v>
      </c>
      <c r="L18" s="8">
        <f t="shared" si="1"/>
        <v>213758</v>
      </c>
      <c r="M18" s="8">
        <f t="shared" si="1"/>
        <v>184824</v>
      </c>
      <c r="N18" s="8">
        <f t="shared" si="1"/>
        <v>234139</v>
      </c>
      <c r="O18" s="9">
        <f t="shared" si="1"/>
        <v>2647048</v>
      </c>
    </row>
    <row r="20" ht="12.75">
      <c r="B20" t="s">
        <v>26</v>
      </c>
    </row>
    <row r="24" spans="2:15" ht="15.75">
      <c r="B24" s="47" t="s">
        <v>53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</row>
    <row r="25" ht="13.5" thickBot="1"/>
    <row r="26" spans="2:15" ht="12.75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3" t="s">
        <v>6</v>
      </c>
      <c r="I26" s="3" t="s">
        <v>7</v>
      </c>
      <c r="J26" s="3" t="s">
        <v>8</v>
      </c>
      <c r="K26" s="3" t="s">
        <v>9</v>
      </c>
      <c r="L26" s="3" t="s">
        <v>10</v>
      </c>
      <c r="M26" s="3" t="s">
        <v>11</v>
      </c>
      <c r="N26" s="4" t="s">
        <v>12</v>
      </c>
      <c r="O26" s="4" t="s">
        <v>25</v>
      </c>
    </row>
    <row r="27" spans="2:15" ht="12.75">
      <c r="B27" s="5" t="s">
        <v>13</v>
      </c>
      <c r="C27" s="19">
        <f>C7*2.5*8</f>
        <v>19160</v>
      </c>
      <c r="D27" s="19">
        <f aca="true" t="shared" si="2" ref="D27:N27">D7*2.5*8</f>
        <v>21560</v>
      </c>
      <c r="E27" s="19">
        <f t="shared" si="2"/>
        <v>29100</v>
      </c>
      <c r="F27" s="19">
        <f t="shared" si="2"/>
        <v>27780</v>
      </c>
      <c r="G27" s="19">
        <f t="shared" si="2"/>
        <v>31900</v>
      </c>
      <c r="H27" s="19">
        <f t="shared" si="2"/>
        <v>27280</v>
      </c>
      <c r="I27" s="19">
        <f t="shared" si="2"/>
        <v>29380</v>
      </c>
      <c r="J27" s="19">
        <f t="shared" si="2"/>
        <v>25300</v>
      </c>
      <c r="K27" s="19">
        <f t="shared" si="2"/>
        <v>22380</v>
      </c>
      <c r="L27" s="19">
        <f t="shared" si="2"/>
        <v>24820</v>
      </c>
      <c r="M27" s="19">
        <f t="shared" si="2"/>
        <v>21460</v>
      </c>
      <c r="N27" s="19">
        <f t="shared" si="2"/>
        <v>27180</v>
      </c>
      <c r="O27" s="16">
        <f aca="true" t="shared" si="3" ref="O27:O37">SUM(C27:N27)</f>
        <v>307300</v>
      </c>
    </row>
    <row r="28" spans="2:15" ht="12.75">
      <c r="B28" s="5" t="s">
        <v>14</v>
      </c>
      <c r="C28" s="19">
        <f>C8*2*8</f>
        <v>2576</v>
      </c>
      <c r="D28" s="19">
        <f aca="true" t="shared" si="4" ref="D28:N28">D8*2*8</f>
        <v>2912</v>
      </c>
      <c r="E28" s="19">
        <f t="shared" si="4"/>
        <v>3920</v>
      </c>
      <c r="F28" s="19">
        <f t="shared" si="4"/>
        <v>3744</v>
      </c>
      <c r="G28" s="19">
        <f t="shared" si="4"/>
        <v>4304</v>
      </c>
      <c r="H28" s="19">
        <f t="shared" si="4"/>
        <v>3680</v>
      </c>
      <c r="I28" s="19">
        <f t="shared" si="4"/>
        <v>3968</v>
      </c>
      <c r="J28" s="19">
        <f t="shared" si="4"/>
        <v>3408</v>
      </c>
      <c r="K28" s="19">
        <f t="shared" si="4"/>
        <v>3024</v>
      </c>
      <c r="L28" s="19">
        <f t="shared" si="4"/>
        <v>3344</v>
      </c>
      <c r="M28" s="19">
        <f t="shared" si="4"/>
        <v>2896</v>
      </c>
      <c r="N28" s="19">
        <f t="shared" si="4"/>
        <v>3664</v>
      </c>
      <c r="O28" s="16">
        <f t="shared" si="3"/>
        <v>41440</v>
      </c>
    </row>
    <row r="29" spans="2:15" ht="12.75">
      <c r="B29" s="5" t="s">
        <v>15</v>
      </c>
      <c r="C29" s="19">
        <f aca="true" t="shared" si="5" ref="C29:N31">C9*2*8</f>
        <v>8160</v>
      </c>
      <c r="D29" s="19">
        <f t="shared" si="5"/>
        <v>9168</v>
      </c>
      <c r="E29" s="19">
        <f t="shared" si="5"/>
        <v>12384</v>
      </c>
      <c r="F29" s="19">
        <f t="shared" si="5"/>
        <v>11824</v>
      </c>
      <c r="G29" s="19">
        <f t="shared" si="5"/>
        <v>13568</v>
      </c>
      <c r="H29" s="19">
        <f t="shared" si="5"/>
        <v>11616</v>
      </c>
      <c r="I29" s="19">
        <f t="shared" si="5"/>
        <v>12512</v>
      </c>
      <c r="J29" s="19">
        <f t="shared" si="5"/>
        <v>10768</v>
      </c>
      <c r="K29" s="19">
        <f t="shared" si="5"/>
        <v>9520</v>
      </c>
      <c r="L29" s="19">
        <f t="shared" si="5"/>
        <v>10560</v>
      </c>
      <c r="M29" s="19">
        <f t="shared" si="5"/>
        <v>9136</v>
      </c>
      <c r="N29" s="19">
        <f t="shared" si="5"/>
        <v>11568</v>
      </c>
      <c r="O29" s="16">
        <f t="shared" si="3"/>
        <v>130784</v>
      </c>
    </row>
    <row r="30" spans="2:15" ht="12.75">
      <c r="B30" s="5" t="s">
        <v>16</v>
      </c>
      <c r="C30" s="19">
        <f t="shared" si="5"/>
        <v>11712</v>
      </c>
      <c r="D30" s="19">
        <f t="shared" si="5"/>
        <v>13168</v>
      </c>
      <c r="E30" s="19">
        <f t="shared" si="5"/>
        <v>17792</v>
      </c>
      <c r="F30" s="19">
        <f t="shared" si="5"/>
        <v>16976</v>
      </c>
      <c r="G30" s="19">
        <f t="shared" si="5"/>
        <v>19488</v>
      </c>
      <c r="H30" s="19">
        <f t="shared" si="5"/>
        <v>16672</v>
      </c>
      <c r="I30" s="19">
        <f t="shared" si="5"/>
        <v>17968</v>
      </c>
      <c r="J30" s="19">
        <f t="shared" si="5"/>
        <v>15456</v>
      </c>
      <c r="K30" s="19">
        <f t="shared" si="5"/>
        <v>13680</v>
      </c>
      <c r="L30" s="19">
        <f t="shared" si="5"/>
        <v>15168</v>
      </c>
      <c r="M30" s="19">
        <f t="shared" si="5"/>
        <v>13120</v>
      </c>
      <c r="N30" s="19">
        <f t="shared" si="5"/>
        <v>16608</v>
      </c>
      <c r="O30" s="16">
        <f t="shared" si="3"/>
        <v>187808</v>
      </c>
    </row>
    <row r="31" spans="2:15" ht="12.75">
      <c r="B31" s="5" t="s">
        <v>17</v>
      </c>
      <c r="C31" s="19">
        <f t="shared" si="5"/>
        <v>768</v>
      </c>
      <c r="D31" s="19">
        <f t="shared" si="5"/>
        <v>864</v>
      </c>
      <c r="E31" s="19">
        <f t="shared" si="5"/>
        <v>1168</v>
      </c>
      <c r="F31" s="19">
        <f t="shared" si="5"/>
        <v>1120</v>
      </c>
      <c r="G31" s="19">
        <f t="shared" si="5"/>
        <v>1280</v>
      </c>
      <c r="H31" s="19">
        <f t="shared" si="5"/>
        <v>1104</v>
      </c>
      <c r="I31" s="19">
        <f t="shared" si="5"/>
        <v>1184</v>
      </c>
      <c r="J31" s="19">
        <f t="shared" si="5"/>
        <v>1024</v>
      </c>
      <c r="K31" s="19">
        <f t="shared" si="5"/>
        <v>896</v>
      </c>
      <c r="L31" s="19">
        <f t="shared" si="5"/>
        <v>1008</v>
      </c>
      <c r="M31" s="19">
        <f t="shared" si="5"/>
        <v>864</v>
      </c>
      <c r="N31" s="19">
        <f t="shared" si="5"/>
        <v>1104</v>
      </c>
      <c r="O31" s="16">
        <f t="shared" si="3"/>
        <v>12384</v>
      </c>
    </row>
    <row r="32" spans="2:15" ht="12.75">
      <c r="B32" s="5" t="s">
        <v>18</v>
      </c>
      <c r="C32" s="19">
        <f>C12*2.5*8</f>
        <v>48620</v>
      </c>
      <c r="D32" s="19">
        <f aca="true" t="shared" si="6" ref="D32:N32">D12*2.5*8</f>
        <v>54700</v>
      </c>
      <c r="E32" s="19">
        <f t="shared" si="6"/>
        <v>73820</v>
      </c>
      <c r="F32" s="19">
        <f t="shared" si="6"/>
        <v>70460</v>
      </c>
      <c r="G32" s="19">
        <f t="shared" si="6"/>
        <v>80920</v>
      </c>
      <c r="H32" s="19">
        <f t="shared" si="6"/>
        <v>69220</v>
      </c>
      <c r="I32" s="19">
        <f t="shared" si="6"/>
        <v>74560</v>
      </c>
      <c r="J32" s="19">
        <f t="shared" si="6"/>
        <v>64160</v>
      </c>
      <c r="K32" s="19">
        <f t="shared" si="6"/>
        <v>56780</v>
      </c>
      <c r="L32" s="19">
        <f t="shared" si="6"/>
        <v>62960</v>
      </c>
      <c r="M32" s="19">
        <f t="shared" si="6"/>
        <v>54440</v>
      </c>
      <c r="N32" s="19">
        <f t="shared" si="6"/>
        <v>68960</v>
      </c>
      <c r="O32" s="16">
        <f t="shared" si="3"/>
        <v>779600</v>
      </c>
    </row>
    <row r="33" spans="2:15" ht="12.75">
      <c r="B33" s="5" t="s">
        <v>19</v>
      </c>
      <c r="C33" s="19">
        <f aca="true" t="shared" si="7" ref="C33:N35">C13*2.5*8</f>
        <v>153500</v>
      </c>
      <c r="D33" s="19">
        <f t="shared" si="7"/>
        <v>172680</v>
      </c>
      <c r="E33" s="19">
        <f t="shared" si="7"/>
        <v>233080</v>
      </c>
      <c r="F33" s="19">
        <f t="shared" si="7"/>
        <v>222480</v>
      </c>
      <c r="G33" s="19">
        <f t="shared" si="7"/>
        <v>255480</v>
      </c>
      <c r="H33" s="19">
        <f t="shared" si="7"/>
        <v>218560</v>
      </c>
      <c r="I33" s="19">
        <f t="shared" si="7"/>
        <v>235380</v>
      </c>
      <c r="J33" s="19">
        <f t="shared" si="7"/>
        <v>202580</v>
      </c>
      <c r="K33" s="19">
        <f t="shared" si="7"/>
        <v>179280</v>
      </c>
      <c r="L33" s="19">
        <f t="shared" si="7"/>
        <v>198760</v>
      </c>
      <c r="M33" s="19">
        <f t="shared" si="7"/>
        <v>171860</v>
      </c>
      <c r="N33" s="19">
        <f t="shared" si="7"/>
        <v>217720</v>
      </c>
      <c r="O33" s="16">
        <f t="shared" si="3"/>
        <v>2461360</v>
      </c>
    </row>
    <row r="34" spans="2:15" ht="12.75">
      <c r="B34" s="5" t="s">
        <v>20</v>
      </c>
      <c r="C34" s="19">
        <f t="shared" si="7"/>
        <v>220460</v>
      </c>
      <c r="D34" s="19">
        <f t="shared" si="7"/>
        <v>248000</v>
      </c>
      <c r="E34" s="19">
        <f t="shared" si="7"/>
        <v>334760</v>
      </c>
      <c r="F34" s="19">
        <f t="shared" si="7"/>
        <v>319520</v>
      </c>
      <c r="G34" s="19">
        <f t="shared" si="7"/>
        <v>366900</v>
      </c>
      <c r="H34" s="19">
        <f t="shared" si="7"/>
        <v>313880</v>
      </c>
      <c r="I34" s="19">
        <f t="shared" si="7"/>
        <v>338060</v>
      </c>
      <c r="J34" s="19">
        <f t="shared" si="7"/>
        <v>290960</v>
      </c>
      <c r="K34" s="19">
        <f t="shared" si="7"/>
        <v>257480</v>
      </c>
      <c r="L34" s="19">
        <f t="shared" si="7"/>
        <v>285460</v>
      </c>
      <c r="M34" s="19">
        <f t="shared" si="7"/>
        <v>246820</v>
      </c>
      <c r="N34" s="19">
        <f t="shared" si="7"/>
        <v>312680</v>
      </c>
      <c r="O34" s="16">
        <f t="shared" si="3"/>
        <v>3534980</v>
      </c>
    </row>
    <row r="35" spans="2:15" ht="12.75">
      <c r="B35" s="5" t="s">
        <v>21</v>
      </c>
      <c r="C35" s="19">
        <f t="shared" si="7"/>
        <v>14560</v>
      </c>
      <c r="D35" s="19">
        <f t="shared" si="7"/>
        <v>16380</v>
      </c>
      <c r="E35" s="19">
        <f t="shared" si="7"/>
        <v>22120</v>
      </c>
      <c r="F35" s="19">
        <f t="shared" si="7"/>
        <v>21100</v>
      </c>
      <c r="G35" s="19">
        <f t="shared" si="7"/>
        <v>24240</v>
      </c>
      <c r="H35" s="19">
        <f t="shared" si="7"/>
        <v>20740</v>
      </c>
      <c r="I35" s="19">
        <f t="shared" si="7"/>
        <v>22340</v>
      </c>
      <c r="J35" s="19">
        <f t="shared" si="7"/>
        <v>19220</v>
      </c>
      <c r="K35" s="19">
        <f t="shared" si="7"/>
        <v>17020</v>
      </c>
      <c r="L35" s="19">
        <f t="shared" si="7"/>
        <v>18860</v>
      </c>
      <c r="M35" s="19">
        <f t="shared" si="7"/>
        <v>16300</v>
      </c>
      <c r="N35" s="19">
        <f t="shared" si="7"/>
        <v>20660</v>
      </c>
      <c r="O35" s="16">
        <f t="shared" si="3"/>
        <v>233540</v>
      </c>
    </row>
    <row r="36" spans="2:15" ht="12.75">
      <c r="B36" s="5" t="s">
        <v>22</v>
      </c>
      <c r="C36" s="19">
        <f>C16*0.71*24</f>
        <v>2309158.56</v>
      </c>
      <c r="D36" s="19">
        <f aca="true" t="shared" si="8" ref="D36:N36">D16*0.71*24</f>
        <v>2597509.44</v>
      </c>
      <c r="E36" s="19">
        <f t="shared" si="8"/>
        <v>3506150.4000000004</v>
      </c>
      <c r="F36" s="19">
        <f t="shared" si="8"/>
        <v>3346587.84</v>
      </c>
      <c r="G36" s="19">
        <f t="shared" si="8"/>
        <v>3842928.9599999995</v>
      </c>
      <c r="H36" s="19">
        <f t="shared" si="8"/>
        <v>3287561.2800000003</v>
      </c>
      <c r="I36" s="19">
        <f t="shared" si="8"/>
        <v>3540775.68</v>
      </c>
      <c r="J36" s="19">
        <f t="shared" si="8"/>
        <v>3047433.5999999996</v>
      </c>
      <c r="K36" s="19">
        <f t="shared" si="8"/>
        <v>2696818.5599999996</v>
      </c>
      <c r="L36" s="19">
        <f t="shared" si="8"/>
        <v>2989872.4799999995</v>
      </c>
      <c r="M36" s="19">
        <f t="shared" si="8"/>
        <v>2585155.44</v>
      </c>
      <c r="N36" s="19">
        <f t="shared" si="8"/>
        <v>3274951.68</v>
      </c>
      <c r="O36" s="16">
        <f t="shared" si="3"/>
        <v>37024903.919999994</v>
      </c>
    </row>
    <row r="37" spans="2:15" ht="13.5" thickBot="1">
      <c r="B37" s="6" t="s">
        <v>23</v>
      </c>
      <c r="C37" s="19">
        <f>C17*0.6*24</f>
        <v>76435.2</v>
      </c>
      <c r="D37" s="19">
        <f aca="true" t="shared" si="9" ref="D37:N37">D17*0.6*24</f>
        <v>85982.4</v>
      </c>
      <c r="E37" s="19">
        <f t="shared" si="9"/>
        <v>116064</v>
      </c>
      <c r="F37" s="19">
        <f t="shared" si="9"/>
        <v>110779.20000000001</v>
      </c>
      <c r="G37" s="19">
        <f t="shared" si="9"/>
        <v>127209.59999999999</v>
      </c>
      <c r="H37" s="19">
        <f t="shared" si="9"/>
        <v>108820.79999999999</v>
      </c>
      <c r="I37" s="19">
        <f t="shared" si="9"/>
        <v>117201.59999999999</v>
      </c>
      <c r="J37" s="19">
        <f t="shared" si="9"/>
        <v>100872</v>
      </c>
      <c r="K37" s="19">
        <f t="shared" si="9"/>
        <v>89265.59999999999</v>
      </c>
      <c r="L37" s="19">
        <f t="shared" si="9"/>
        <v>98971.20000000001</v>
      </c>
      <c r="M37" s="19">
        <f t="shared" si="9"/>
        <v>85579.2</v>
      </c>
      <c r="N37" s="19">
        <f t="shared" si="9"/>
        <v>108403.20000000001</v>
      </c>
      <c r="O37" s="17">
        <f t="shared" si="3"/>
        <v>1225583.9999999998</v>
      </c>
    </row>
    <row r="38" spans="2:16" ht="13.5" thickBot="1">
      <c r="B38" s="7" t="s">
        <v>24</v>
      </c>
      <c r="C38" s="18">
        <f aca="true" t="shared" si="10" ref="C38:O38">SUM(C27:C37)</f>
        <v>2865109.7600000002</v>
      </c>
      <c r="D38" s="18">
        <f t="shared" si="10"/>
        <v>3222923.84</v>
      </c>
      <c r="E38" s="18">
        <f t="shared" si="10"/>
        <v>4350358.4</v>
      </c>
      <c r="F38" s="18">
        <f t="shared" si="10"/>
        <v>4152371.04</v>
      </c>
      <c r="G38" s="18">
        <f t="shared" si="10"/>
        <v>4768218.559999999</v>
      </c>
      <c r="H38" s="18">
        <f t="shared" si="10"/>
        <v>4079134.08</v>
      </c>
      <c r="I38" s="18">
        <f t="shared" si="10"/>
        <v>4393329.279999999</v>
      </c>
      <c r="J38" s="18">
        <f t="shared" si="10"/>
        <v>3781181.5999999996</v>
      </c>
      <c r="K38" s="18">
        <f t="shared" si="10"/>
        <v>3346144.1599999997</v>
      </c>
      <c r="L38" s="18">
        <f t="shared" si="10"/>
        <v>3709783.6799999997</v>
      </c>
      <c r="M38" s="18">
        <f t="shared" si="10"/>
        <v>3207630.64</v>
      </c>
      <c r="N38" s="18">
        <f t="shared" si="10"/>
        <v>4063498.8800000004</v>
      </c>
      <c r="O38" s="29">
        <f t="shared" si="10"/>
        <v>45939683.919999994</v>
      </c>
      <c r="P38" s="33" t="s">
        <v>49</v>
      </c>
    </row>
    <row r="39" ht="13.5" thickBot="1">
      <c r="O39" s="32" t="s">
        <v>50</v>
      </c>
    </row>
    <row r="40" spans="15:17" ht="13.5" thickBot="1">
      <c r="O40" s="29">
        <f>+O38/1000</f>
        <v>45939.683919999996</v>
      </c>
      <c r="P40" s="33" t="s">
        <v>51</v>
      </c>
      <c r="Q40" s="33"/>
    </row>
    <row r="42" ht="13.5" thickBot="1"/>
    <row r="43" spans="9:15" ht="13.5" thickBot="1">
      <c r="I43" t="s">
        <v>54</v>
      </c>
      <c r="O43" s="29">
        <f>+O38/527</f>
        <v>87172.07574952561</v>
      </c>
    </row>
  </sheetData>
  <mergeCells count="2">
    <mergeCell ref="B4:N4"/>
    <mergeCell ref="B24:O24"/>
  </mergeCell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18"/>
  <sheetViews>
    <sheetView showGridLines="0" zoomScale="90" zoomScaleNormal="90" workbookViewId="0" topLeftCell="A1">
      <selection activeCell="F28" sqref="F28"/>
    </sheetView>
  </sheetViews>
  <sheetFormatPr defaultColWidth="11.421875" defaultRowHeight="12.75"/>
  <cols>
    <col min="1" max="1" width="3.00390625" style="0" customWidth="1"/>
    <col min="2" max="2" width="14.421875" style="0" bestFit="1" customWidth="1"/>
    <col min="3" max="3" width="12.8515625" style="0" bestFit="1" customWidth="1"/>
    <col min="4" max="5" width="13.57421875" style="0" bestFit="1" customWidth="1"/>
    <col min="6" max="7" width="13.7109375" style="0" bestFit="1" customWidth="1"/>
    <col min="8" max="8" width="13.57421875" style="0" bestFit="1" customWidth="1"/>
    <col min="9" max="9" width="13.7109375" style="0" bestFit="1" customWidth="1"/>
    <col min="10" max="14" width="13.57421875" style="0" bestFit="1" customWidth="1"/>
    <col min="15" max="15" width="14.8515625" style="0" bestFit="1" customWidth="1"/>
    <col min="16" max="16" width="14.57421875" style="0" customWidth="1"/>
    <col min="17" max="17" width="5.7109375" style="0" customWidth="1"/>
  </cols>
  <sheetData>
    <row r="3" spans="2:15" ht="15.75">
      <c r="B3" s="47" t="s">
        <v>55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3.5" thickBot="1">
      <c r="C5" s="2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4" t="s">
        <v>25</v>
      </c>
    </row>
    <row r="6" spans="2:15" ht="12.75">
      <c r="B6" s="34" t="s">
        <v>56</v>
      </c>
      <c r="C6" s="35">
        <v>2865109.76</v>
      </c>
      <c r="D6" s="36">
        <v>3222923.84</v>
      </c>
      <c r="E6" s="36">
        <v>4350358.4</v>
      </c>
      <c r="F6" s="36">
        <v>4152371.04</v>
      </c>
      <c r="G6" s="36">
        <v>4768218.56</v>
      </c>
      <c r="H6" s="36">
        <v>4079134.08</v>
      </c>
      <c r="I6" s="36">
        <v>4393329.28</v>
      </c>
      <c r="J6" s="36">
        <v>3781181.6</v>
      </c>
      <c r="K6" s="36">
        <v>3346144.16</v>
      </c>
      <c r="L6" s="36">
        <v>3709783.68</v>
      </c>
      <c r="M6" s="36">
        <v>3207630.64</v>
      </c>
      <c r="N6" s="36">
        <v>4063498.88</v>
      </c>
      <c r="O6" s="37">
        <v>45939683.919999994</v>
      </c>
    </row>
    <row r="7" spans="2:15" ht="13.5" thickBot="1">
      <c r="B7" s="38" t="s">
        <v>57</v>
      </c>
      <c r="C7" s="39">
        <v>6917711.800000001</v>
      </c>
      <c r="D7" s="40">
        <v>7781555.592</v>
      </c>
      <c r="E7" s="40">
        <v>6917711.800000001</v>
      </c>
      <c r="F7" s="40">
        <v>10025675.68</v>
      </c>
      <c r="G7" s="40">
        <v>11512565.239999998</v>
      </c>
      <c r="H7" s="40">
        <v>9848815.656</v>
      </c>
      <c r="I7" s="40">
        <v>10607382.656</v>
      </c>
      <c r="J7" s="40">
        <v>9129413.503999999</v>
      </c>
      <c r="K7" s="40">
        <v>8079045.615999999</v>
      </c>
      <c r="L7" s="40">
        <v>8956973.624</v>
      </c>
      <c r="M7" s="40">
        <v>7744512.152000001</v>
      </c>
      <c r="N7" s="40">
        <v>9811027.656000001</v>
      </c>
      <c r="O7" s="41">
        <v>107332390.976</v>
      </c>
    </row>
    <row r="8" spans="2:16" ht="13.5" thickBot="1">
      <c r="B8" s="43" t="s">
        <v>25</v>
      </c>
      <c r="C8" s="42">
        <f>SUM(C6:C7)</f>
        <v>9782821.56</v>
      </c>
      <c r="D8" s="42">
        <f aca="true" t="shared" si="0" ref="D8:O8">SUM(D6:D7)</f>
        <v>11004479.432</v>
      </c>
      <c r="E8" s="42">
        <f t="shared" si="0"/>
        <v>11268070.200000001</v>
      </c>
      <c r="F8" s="42">
        <f t="shared" si="0"/>
        <v>14178046.719999999</v>
      </c>
      <c r="G8" s="42">
        <f t="shared" si="0"/>
        <v>16280783.799999997</v>
      </c>
      <c r="H8" s="42">
        <f t="shared" si="0"/>
        <v>13927949.736</v>
      </c>
      <c r="I8" s="42">
        <f t="shared" si="0"/>
        <v>15000711.936</v>
      </c>
      <c r="J8" s="42">
        <f t="shared" si="0"/>
        <v>12910595.103999998</v>
      </c>
      <c r="K8" s="42">
        <f t="shared" si="0"/>
        <v>11425189.776</v>
      </c>
      <c r="L8" s="42">
        <f t="shared" si="0"/>
        <v>12666757.304</v>
      </c>
      <c r="M8" s="42">
        <f t="shared" si="0"/>
        <v>10952142.792000001</v>
      </c>
      <c r="N8" s="42">
        <f t="shared" si="0"/>
        <v>13874526.536000002</v>
      </c>
      <c r="O8" s="44">
        <f t="shared" si="0"/>
        <v>153272074.896</v>
      </c>
      <c r="P8" s="33" t="s">
        <v>49</v>
      </c>
    </row>
    <row r="9" ht="13.5" thickBot="1"/>
    <row r="10" spans="15:16" ht="13.5" thickBot="1">
      <c r="O10" s="44">
        <f>+O8/1000</f>
        <v>153272.074896</v>
      </c>
      <c r="P10" s="33" t="s">
        <v>51</v>
      </c>
    </row>
    <row r="12" ht="13.5" thickBot="1"/>
    <row r="13" spans="9:15" ht="13.5" thickBot="1">
      <c r="I13" t="s">
        <v>58</v>
      </c>
      <c r="O13" s="44">
        <f>+O8/527</f>
        <v>290838.8517950664</v>
      </c>
    </row>
    <row r="18" ht="12.75">
      <c r="G18" t="s">
        <v>59</v>
      </c>
    </row>
  </sheetData>
  <mergeCells count="1">
    <mergeCell ref="B3:O3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ciepac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compu</cp:lastModifiedBy>
  <dcterms:created xsi:type="dcterms:W3CDTF">2004-09-03T04:46:09Z</dcterms:created>
  <dcterms:modified xsi:type="dcterms:W3CDTF">2009-02-13T02:42:33Z</dcterms:modified>
  <cp:category/>
  <cp:version/>
  <cp:contentType/>
  <cp:contentStatus/>
</cp:coreProperties>
</file>